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/>
  <xr:revisionPtr revIDLastSave="0" documentId="8_{6BFBE3BC-87E1-4C0B-BEEF-F96E0CC9C0DF}" xr6:coauthVersionLast="47" xr6:coauthVersionMax="47" xr10:uidLastSave="{00000000-0000-0000-0000-000000000000}"/>
  <bookViews>
    <workbookView xWindow="20052" yWindow="-108" windowWidth="23256" windowHeight="13896" xr2:uid="{C6C0863B-D8B3-476B-A168-2D9594FF0A48}"/>
  </bookViews>
  <sheets>
    <sheet name="Readme" sheetId="8" r:id="rId1"/>
    <sheet name="1. Budskjema" sheetId="1" r:id="rId2"/>
    <sheet name="2. Budsjett" sheetId="3" r:id="rId3"/>
    <sheet name="3. NPV &amp; støtte" sheetId="4" r:id="rId4"/>
    <sheet name="Friark" sheetId="6" r:id="rId5"/>
    <sheet name="Kontrolltabeller" sheetId="7" r:id="rId6"/>
    <sheet name="Lister (skjules)" sheetId="5" state="hidden" r:id="rId7"/>
  </sheets>
  <definedNames>
    <definedName name="Budtonn">'1. Budskjema'!$D$16</definedName>
    <definedName name="Første_år_investering">'1. Budskjema'!$D$9</definedName>
    <definedName name="Kontraktspris">'3. NPV &amp; støtte'!$E$24</definedName>
    <definedName name="Maksimal_støtteandel_i_investeringsfasen">'Lister (skjules)'!$B$14</definedName>
    <definedName name="Maksimal_utbetaling_i_investeringsfasen">'Lister (skjules)'!$B$13</definedName>
    <definedName name="_xlnm.Print_Area" localSheetId="0">Readme!$B$1:$G$76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5" i="3" l="1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G35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G34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G33" i="3"/>
  <c r="D34" i="1"/>
  <c r="G2" i="3"/>
  <c r="G11" i="3" s="1"/>
  <c r="D11" i="1"/>
  <c r="D75" i="7"/>
  <c r="E75" i="7"/>
  <c r="F75" i="7"/>
  <c r="D76" i="7"/>
  <c r="E76" i="7"/>
  <c r="F76" i="7"/>
  <c r="D77" i="7"/>
  <c r="E77" i="7"/>
  <c r="F77" i="7"/>
  <c r="E78" i="7"/>
  <c r="F78" i="7"/>
  <c r="D79" i="7"/>
  <c r="E79" i="7"/>
  <c r="F79" i="7"/>
  <c r="G12" i="3" l="1"/>
  <c r="H2" i="3"/>
  <c r="G3" i="3"/>
  <c r="R3" i="5" a="1"/>
  <c r="R3" i="5" s="1"/>
  <c r="H12" i="3" l="1"/>
  <c r="H11" i="3"/>
  <c r="H3" i="3"/>
  <c r="I2" i="3"/>
  <c r="B21" i="7"/>
  <c r="B22" i="7"/>
  <c r="B23" i="7"/>
  <c r="B24" i="7"/>
  <c r="B25" i="7"/>
  <c r="B26" i="7"/>
  <c r="B27" i="7"/>
  <c r="B20" i="7"/>
  <c r="V60" i="3"/>
  <c r="V61" i="3"/>
  <c r="D78" i="7" s="1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45" i="3"/>
  <c r="V46" i="3"/>
  <c r="V47" i="3"/>
  <c r="V48" i="3"/>
  <c r="V49" i="3"/>
  <c r="V50" i="3"/>
  <c r="V51" i="3"/>
  <c r="V52" i="3"/>
  <c r="V53" i="3"/>
  <c r="V54" i="3"/>
  <c r="V55" i="3"/>
  <c r="V36" i="3"/>
  <c r="V37" i="3"/>
  <c r="V38" i="3"/>
  <c r="V39" i="3"/>
  <c r="V40" i="3"/>
  <c r="B6" i="7"/>
  <c r="G6" i="7" s="1"/>
  <c r="B7" i="7"/>
  <c r="F7" i="7" s="1"/>
  <c r="B8" i="7"/>
  <c r="E8" i="7" s="1"/>
  <c r="B9" i="7"/>
  <c r="F9" i="7" s="1"/>
  <c r="B10" i="7"/>
  <c r="E10" i="7" s="1"/>
  <c r="B11" i="7"/>
  <c r="F11" i="7" s="1"/>
  <c r="B12" i="7"/>
  <c r="C12" i="7" s="1"/>
  <c r="B5" i="7"/>
  <c r="V56" i="3" l="1"/>
  <c r="I12" i="7"/>
  <c r="D7" i="7"/>
  <c r="F8" i="7"/>
  <c r="I12" i="3"/>
  <c r="I11" i="3"/>
  <c r="V75" i="3"/>
  <c r="J2" i="3"/>
  <c r="I3" i="3"/>
  <c r="F5" i="7"/>
  <c r="I11" i="7"/>
  <c r="G8" i="7"/>
  <c r="I10" i="7"/>
  <c r="E9" i="7"/>
  <c r="I9" i="7"/>
  <c r="I8" i="7"/>
  <c r="I7" i="7"/>
  <c r="I6" i="7"/>
  <c r="D5" i="7"/>
  <c r="G5" i="7"/>
  <c r="C7" i="7"/>
  <c r="C11" i="7"/>
  <c r="D11" i="7"/>
  <c r="E11" i="7"/>
  <c r="G7" i="7"/>
  <c r="G11" i="7"/>
  <c r="E7" i="7"/>
  <c r="C8" i="7"/>
  <c r="D10" i="7"/>
  <c r="C5" i="7"/>
  <c r="E5" i="7"/>
  <c r="C9" i="7"/>
  <c r="F10" i="7"/>
  <c r="D12" i="7"/>
  <c r="D9" i="7"/>
  <c r="G10" i="7"/>
  <c r="E12" i="7"/>
  <c r="D6" i="7"/>
  <c r="F12" i="7"/>
  <c r="C6" i="7"/>
  <c r="G12" i="7"/>
  <c r="E6" i="7"/>
  <c r="D8" i="7"/>
  <c r="G9" i="7"/>
  <c r="F6" i="7"/>
  <c r="C10" i="7"/>
  <c r="D62" i="7"/>
  <c r="E62" i="7"/>
  <c r="F62" i="7"/>
  <c r="G62" i="7"/>
  <c r="H62" i="7"/>
  <c r="I62" i="7"/>
  <c r="J62" i="7"/>
  <c r="K62" i="7"/>
  <c r="L62" i="7"/>
  <c r="M62" i="7"/>
  <c r="N62" i="7"/>
  <c r="O62" i="7"/>
  <c r="P62" i="7"/>
  <c r="Q62" i="7"/>
  <c r="D63" i="7"/>
  <c r="E63" i="7"/>
  <c r="F63" i="7"/>
  <c r="G63" i="7"/>
  <c r="H63" i="7"/>
  <c r="I63" i="7"/>
  <c r="J63" i="7"/>
  <c r="K63" i="7"/>
  <c r="L63" i="7"/>
  <c r="M63" i="7"/>
  <c r="N63" i="7"/>
  <c r="O63" i="7"/>
  <c r="P63" i="7"/>
  <c r="Q63" i="7"/>
  <c r="D64" i="7"/>
  <c r="E64" i="7"/>
  <c r="F64" i="7"/>
  <c r="G64" i="7"/>
  <c r="H64" i="7"/>
  <c r="I64" i="7"/>
  <c r="J64" i="7"/>
  <c r="K64" i="7"/>
  <c r="L64" i="7"/>
  <c r="M64" i="7"/>
  <c r="N64" i="7"/>
  <c r="O64" i="7"/>
  <c r="P64" i="7"/>
  <c r="Q64" i="7"/>
  <c r="D65" i="7"/>
  <c r="E65" i="7"/>
  <c r="F65" i="7"/>
  <c r="G65" i="7"/>
  <c r="H65" i="7"/>
  <c r="I65" i="7"/>
  <c r="J65" i="7"/>
  <c r="K65" i="7"/>
  <c r="L65" i="7"/>
  <c r="M65" i="7"/>
  <c r="N65" i="7"/>
  <c r="O65" i="7"/>
  <c r="P65" i="7"/>
  <c r="Q65" i="7"/>
  <c r="D66" i="7"/>
  <c r="E66" i="7"/>
  <c r="F66" i="7"/>
  <c r="G66" i="7"/>
  <c r="H66" i="7"/>
  <c r="I66" i="7"/>
  <c r="J66" i="7"/>
  <c r="K66" i="7"/>
  <c r="L66" i="7"/>
  <c r="M66" i="7"/>
  <c r="N66" i="7"/>
  <c r="O66" i="7"/>
  <c r="P66" i="7"/>
  <c r="Q66" i="7"/>
  <c r="C63" i="7"/>
  <c r="C64" i="7"/>
  <c r="C65" i="7"/>
  <c r="C66" i="7"/>
  <c r="C62" i="7"/>
  <c r="C61" i="7"/>
  <c r="D61" i="7" s="1"/>
  <c r="E61" i="7" s="1"/>
  <c r="F61" i="7" s="1"/>
  <c r="G61" i="7" s="1"/>
  <c r="H61" i="7" s="1"/>
  <c r="I61" i="7" s="1"/>
  <c r="J61" i="7" s="1"/>
  <c r="K61" i="7" s="1"/>
  <c r="L61" i="7" s="1"/>
  <c r="M61" i="7" s="1"/>
  <c r="N61" i="7" s="1"/>
  <c r="O61" i="7" s="1"/>
  <c r="P61" i="7" s="1"/>
  <c r="Q61" i="7" s="1"/>
  <c r="C48" i="7"/>
  <c r="D48" i="7" s="1"/>
  <c r="E48" i="7" s="1"/>
  <c r="F48" i="7" s="1"/>
  <c r="G48" i="7" s="1"/>
  <c r="D26" i="1"/>
  <c r="J11" i="3" l="1"/>
  <c r="J12" i="3"/>
  <c r="K2" i="3"/>
  <c r="J3" i="3"/>
  <c r="H12" i="7"/>
  <c r="J12" i="7" s="1"/>
  <c r="H11" i="7"/>
  <c r="J11" i="7" s="1"/>
  <c r="H7" i="7"/>
  <c r="J7" i="7" s="1"/>
  <c r="H5" i="7"/>
  <c r="H10" i="7"/>
  <c r="J10" i="7" s="1"/>
  <c r="H6" i="7"/>
  <c r="J6" i="7" s="1"/>
  <c r="H8" i="7"/>
  <c r="J8" i="7" s="1"/>
  <c r="H9" i="7"/>
  <c r="J9" i="7" s="1"/>
  <c r="C32" i="7"/>
  <c r="D32" i="7" s="1"/>
  <c r="E32" i="7" s="1"/>
  <c r="F32" i="7" s="1"/>
  <c r="G32" i="7" s="1"/>
  <c r="H32" i="7" s="1"/>
  <c r="I32" i="7" s="1"/>
  <c r="J32" i="7" s="1"/>
  <c r="K32" i="7" s="1"/>
  <c r="L32" i="7" s="1"/>
  <c r="M32" i="7" s="1"/>
  <c r="N32" i="7" s="1"/>
  <c r="O32" i="7" s="1"/>
  <c r="P32" i="7" s="1"/>
  <c r="Q32" i="7" s="1"/>
  <c r="G75" i="7"/>
  <c r="C52" i="7"/>
  <c r="D50" i="7"/>
  <c r="C50" i="7"/>
  <c r="G49" i="7"/>
  <c r="E50" i="7"/>
  <c r="F50" i="7"/>
  <c r="G50" i="7"/>
  <c r="D51" i="7"/>
  <c r="E51" i="7"/>
  <c r="F51" i="7"/>
  <c r="G51" i="7"/>
  <c r="D52" i="7"/>
  <c r="E52" i="7"/>
  <c r="F52" i="7"/>
  <c r="G52" i="7"/>
  <c r="C51" i="7"/>
  <c r="D49" i="7"/>
  <c r="E49" i="7"/>
  <c r="F49" i="7"/>
  <c r="C49" i="7"/>
  <c r="E26" i="4"/>
  <c r="F26" i="4" s="1"/>
  <c r="G26" i="4" s="1"/>
  <c r="H26" i="4" s="1"/>
  <c r="I26" i="4" s="1"/>
  <c r="J26" i="4" s="1"/>
  <c r="K26" i="4" s="1"/>
  <c r="L26" i="4" s="1"/>
  <c r="M26" i="4" s="1"/>
  <c r="N26" i="4" s="1"/>
  <c r="O26" i="4" s="1"/>
  <c r="P26" i="4" s="1"/>
  <c r="Q26" i="4" s="1"/>
  <c r="R26" i="4" s="1"/>
  <c r="S26" i="4" s="1"/>
  <c r="E50" i="4"/>
  <c r="F50" i="4" s="1"/>
  <c r="G50" i="4" s="1"/>
  <c r="H50" i="4" s="1"/>
  <c r="I50" i="4" s="1"/>
  <c r="J50" i="4" s="1"/>
  <c r="K50" i="4" s="1"/>
  <c r="L50" i="4" s="1"/>
  <c r="M50" i="4" s="1"/>
  <c r="N50" i="4" s="1"/>
  <c r="O50" i="4" s="1"/>
  <c r="P50" i="4" s="1"/>
  <c r="Q50" i="4" s="1"/>
  <c r="R50" i="4" s="1"/>
  <c r="S50" i="4" s="1"/>
  <c r="E13" i="4"/>
  <c r="E8" i="4"/>
  <c r="K11" i="3" l="1"/>
  <c r="K12" i="3"/>
  <c r="K3" i="3"/>
  <c r="L2" i="3"/>
  <c r="H49" i="7"/>
  <c r="G77" i="7"/>
  <c r="G76" i="7"/>
  <c r="G78" i="7"/>
  <c r="G79" i="7"/>
  <c r="L67" i="7"/>
  <c r="D67" i="7"/>
  <c r="E67" i="7"/>
  <c r="I67" i="7"/>
  <c r="J67" i="7"/>
  <c r="G67" i="7"/>
  <c r="R66" i="7"/>
  <c r="R62" i="7"/>
  <c r="C67" i="7"/>
  <c r="H67" i="7"/>
  <c r="K67" i="7"/>
  <c r="R63" i="7"/>
  <c r="F67" i="7"/>
  <c r="C74" i="7" a="1"/>
  <c r="C74" i="7" s="1"/>
  <c r="B34" i="7"/>
  <c r="B35" i="7"/>
  <c r="B36" i="7"/>
  <c r="B37" i="7"/>
  <c r="B38" i="7"/>
  <c r="B39" i="7"/>
  <c r="B40" i="7"/>
  <c r="B33" i="7"/>
  <c r="D22" i="1"/>
  <c r="E22" i="1" s="1"/>
  <c r="F22" i="1" s="1"/>
  <c r="G22" i="1" s="1"/>
  <c r="H22" i="1" s="1"/>
  <c r="I22" i="1" s="1"/>
  <c r="J22" i="1" s="1"/>
  <c r="K22" i="1" s="1"/>
  <c r="L22" i="1" s="1"/>
  <c r="M22" i="1" s="1"/>
  <c r="E26" i="1"/>
  <c r="F26" i="1"/>
  <c r="G26" i="1"/>
  <c r="H26" i="1"/>
  <c r="I26" i="1"/>
  <c r="J26" i="1"/>
  <c r="K26" i="1"/>
  <c r="L26" i="1"/>
  <c r="M26" i="1"/>
  <c r="F13" i="4"/>
  <c r="G13" i="4" s="1"/>
  <c r="H13" i="4" s="1"/>
  <c r="I13" i="4" s="1"/>
  <c r="J13" i="4" s="1"/>
  <c r="K13" i="4" s="1"/>
  <c r="L13" i="4" s="1"/>
  <c r="M13" i="4" s="1"/>
  <c r="N13" i="4" s="1"/>
  <c r="O13" i="4" s="1"/>
  <c r="P13" i="4" s="1"/>
  <c r="Q13" i="4" s="1"/>
  <c r="R13" i="4" s="1"/>
  <c r="S13" i="4" s="1"/>
  <c r="C77" i="7" l="1"/>
  <c r="C78" i="7"/>
  <c r="C75" i="7"/>
  <c r="C79" i="7"/>
  <c r="C76" i="7"/>
  <c r="L12" i="3"/>
  <c r="L11" i="3"/>
  <c r="M2" i="3"/>
  <c r="L3" i="3"/>
  <c r="G80" i="7"/>
  <c r="G82" i="7" s="1"/>
  <c r="G35" i="7"/>
  <c r="O35" i="7"/>
  <c r="H35" i="7"/>
  <c r="P35" i="7"/>
  <c r="I35" i="7"/>
  <c r="Q35" i="7"/>
  <c r="C35" i="7"/>
  <c r="J35" i="7"/>
  <c r="F35" i="7"/>
  <c r="K35" i="7"/>
  <c r="D35" i="7"/>
  <c r="L35" i="7"/>
  <c r="E35" i="7"/>
  <c r="M35" i="7"/>
  <c r="N35" i="7"/>
  <c r="I40" i="7"/>
  <c r="Q40" i="7"/>
  <c r="J40" i="7"/>
  <c r="P40" i="7"/>
  <c r="K40" i="7"/>
  <c r="E40" i="7"/>
  <c r="D40" i="7"/>
  <c r="L40" i="7"/>
  <c r="M40" i="7"/>
  <c r="C40" i="7"/>
  <c r="G40" i="7"/>
  <c r="F40" i="7"/>
  <c r="N40" i="7"/>
  <c r="O40" i="7"/>
  <c r="H40" i="7"/>
  <c r="E34" i="7"/>
  <c r="M34" i="7"/>
  <c r="F34" i="7"/>
  <c r="N34" i="7"/>
  <c r="C34" i="7"/>
  <c r="L34" i="7"/>
  <c r="G34" i="7"/>
  <c r="O34" i="7"/>
  <c r="Q34" i="7"/>
  <c r="H34" i="7"/>
  <c r="P34" i="7"/>
  <c r="I34" i="7"/>
  <c r="D34" i="7"/>
  <c r="J34" i="7"/>
  <c r="K34" i="7"/>
  <c r="K37" i="7"/>
  <c r="D37" i="7"/>
  <c r="L37" i="7"/>
  <c r="E37" i="7"/>
  <c r="M37" i="7"/>
  <c r="F37" i="7"/>
  <c r="N37" i="7"/>
  <c r="O37" i="7"/>
  <c r="J37" i="7"/>
  <c r="G37" i="7"/>
  <c r="C37" i="7"/>
  <c r="H37" i="7"/>
  <c r="P37" i="7"/>
  <c r="I37" i="7"/>
  <c r="Q37" i="7"/>
  <c r="G39" i="7"/>
  <c r="O39" i="7"/>
  <c r="H39" i="7"/>
  <c r="P39" i="7"/>
  <c r="C39" i="7"/>
  <c r="F39" i="7"/>
  <c r="I39" i="7"/>
  <c r="Q39" i="7"/>
  <c r="J39" i="7"/>
  <c r="K39" i="7"/>
  <c r="N39" i="7"/>
  <c r="D39" i="7"/>
  <c r="L39" i="7"/>
  <c r="E39" i="7"/>
  <c r="M39" i="7"/>
  <c r="E38" i="7"/>
  <c r="M38" i="7"/>
  <c r="F38" i="7"/>
  <c r="N38" i="7"/>
  <c r="G38" i="7"/>
  <c r="O38" i="7"/>
  <c r="I38" i="7"/>
  <c r="H38" i="7"/>
  <c r="P38" i="7"/>
  <c r="K38" i="7"/>
  <c r="Q38" i="7"/>
  <c r="L38" i="7"/>
  <c r="J38" i="7"/>
  <c r="C38" i="7"/>
  <c r="D38" i="7"/>
  <c r="I36" i="7"/>
  <c r="Q36" i="7"/>
  <c r="J36" i="7"/>
  <c r="P36" i="7"/>
  <c r="K36" i="7"/>
  <c r="C36" i="7"/>
  <c r="M36" i="7"/>
  <c r="D36" i="7"/>
  <c r="L36" i="7"/>
  <c r="E36" i="7"/>
  <c r="H36" i="7"/>
  <c r="F36" i="7"/>
  <c r="N36" i="7"/>
  <c r="G36" i="7"/>
  <c r="O36" i="7"/>
  <c r="R67" i="7"/>
  <c r="C47" i="7"/>
  <c r="C56" i="7" s="1"/>
  <c r="E80" i="7"/>
  <c r="F80" i="7"/>
  <c r="D28" i="1"/>
  <c r="D16" i="1" s="1"/>
  <c r="H50" i="7"/>
  <c r="C53" i="7"/>
  <c r="D53" i="7"/>
  <c r="E53" i="7"/>
  <c r="F53" i="7"/>
  <c r="G53" i="7"/>
  <c r="H52" i="7"/>
  <c r="H51" i="7"/>
  <c r="M11" i="3" l="1"/>
  <c r="M12" i="3"/>
  <c r="D17" i="1"/>
  <c r="N2" i="3"/>
  <c r="M3" i="3"/>
  <c r="I27" i="7"/>
  <c r="F26" i="7"/>
  <c r="F22" i="7"/>
  <c r="G21" i="7"/>
  <c r="F23" i="7"/>
  <c r="E23" i="7"/>
  <c r="D22" i="7"/>
  <c r="C27" i="7"/>
  <c r="E25" i="7"/>
  <c r="F24" i="7"/>
  <c r="E20" i="7"/>
  <c r="G27" i="7"/>
  <c r="F25" i="7"/>
  <c r="D24" i="7"/>
  <c r="D26" i="7"/>
  <c r="C22" i="7"/>
  <c r="C21" i="7"/>
  <c r="E22" i="7"/>
  <c r="C25" i="7"/>
  <c r="E26" i="7"/>
  <c r="I26" i="7"/>
  <c r="D25" i="7"/>
  <c r="F27" i="7"/>
  <c r="I22" i="7"/>
  <c r="I24" i="7"/>
  <c r="I25" i="7"/>
  <c r="C24" i="7"/>
  <c r="D20" i="7"/>
  <c r="G24" i="7"/>
  <c r="D27" i="7"/>
  <c r="G20" i="7"/>
  <c r="G23" i="7"/>
  <c r="G22" i="7"/>
  <c r="D21" i="7"/>
  <c r="G25" i="7"/>
  <c r="F21" i="7"/>
  <c r="E21" i="7"/>
  <c r="C20" i="7"/>
  <c r="C23" i="7"/>
  <c r="E27" i="7"/>
  <c r="I21" i="7"/>
  <c r="G26" i="7"/>
  <c r="I23" i="7"/>
  <c r="C26" i="7"/>
  <c r="F20" i="7"/>
  <c r="E24" i="7"/>
  <c r="D23" i="7"/>
  <c r="F14" i="4"/>
  <c r="G81" i="7"/>
  <c r="F81" i="7"/>
  <c r="R38" i="7"/>
  <c r="R35" i="7"/>
  <c r="R39" i="7"/>
  <c r="R37" i="7"/>
  <c r="R34" i="7"/>
  <c r="R40" i="7"/>
  <c r="R36" i="7"/>
  <c r="D80" i="7"/>
  <c r="D81" i="7" s="1"/>
  <c r="C80" i="7"/>
  <c r="C81" i="7" s="1"/>
  <c r="F82" i="7"/>
  <c r="E81" i="7"/>
  <c r="E82" i="7"/>
  <c r="E14" i="4"/>
  <c r="H53" i="7"/>
  <c r="H54" i="7" s="1"/>
  <c r="N11" i="3" l="1"/>
  <c r="N12" i="3"/>
  <c r="H22" i="7"/>
  <c r="J22" i="7" s="1"/>
  <c r="G28" i="7"/>
  <c r="F28" i="7"/>
  <c r="H27" i="7"/>
  <c r="J27" i="7" s="1"/>
  <c r="H23" i="7"/>
  <c r="J23" i="7" s="1"/>
  <c r="H24" i="7"/>
  <c r="J24" i="7" s="1"/>
  <c r="H25" i="7"/>
  <c r="J25" i="7" s="1"/>
  <c r="E28" i="7"/>
  <c r="H21" i="7"/>
  <c r="J21" i="7" s="1"/>
  <c r="O2" i="3"/>
  <c r="N3" i="3"/>
  <c r="H26" i="7"/>
  <c r="J26" i="7" s="1"/>
  <c r="H20" i="7"/>
  <c r="C28" i="7"/>
  <c r="D28" i="7"/>
  <c r="D47" i="7"/>
  <c r="D56" i="7" s="1"/>
  <c r="E47" i="7"/>
  <c r="E56" i="7" s="1"/>
  <c r="D82" i="7"/>
  <c r="C82" i="7"/>
  <c r="O12" i="3" l="1"/>
  <c r="O11" i="3"/>
  <c r="H28" i="7"/>
  <c r="P2" i="3"/>
  <c r="O3" i="3"/>
  <c r="G14" i="4"/>
  <c r="P11" i="3" l="1"/>
  <c r="P12" i="3"/>
  <c r="Q2" i="3"/>
  <c r="P3" i="3"/>
  <c r="J14" i="4"/>
  <c r="F47" i="7"/>
  <c r="F56" i="7" s="1"/>
  <c r="H14" i="4"/>
  <c r="Q12" i="3" l="1"/>
  <c r="Q11" i="3"/>
  <c r="R2" i="3"/>
  <c r="Q3" i="3"/>
  <c r="K14" i="4"/>
  <c r="G47" i="7"/>
  <c r="G56" i="7" s="1"/>
  <c r="I14" i="4"/>
  <c r="R11" i="3" l="1"/>
  <c r="R12" i="3"/>
  <c r="S2" i="3"/>
  <c r="R3" i="3"/>
  <c r="L14" i="4"/>
  <c r="S11" i="3" l="1"/>
  <c r="S12" i="3"/>
  <c r="T2" i="3"/>
  <c r="S3" i="3"/>
  <c r="M14" i="4"/>
  <c r="T11" i="3" l="1"/>
  <c r="T12" i="3"/>
  <c r="U2" i="3"/>
  <c r="T3" i="3"/>
  <c r="N14" i="4"/>
  <c r="U11" i="3" l="1"/>
  <c r="U12" i="3"/>
  <c r="U3" i="3"/>
  <c r="O14" i="4"/>
  <c r="P14" i="4" l="1"/>
  <c r="Q14" i="4" l="1"/>
  <c r="R14" i="4" l="1"/>
  <c r="S14" i="4" l="1"/>
  <c r="U75" i="3" l="1"/>
  <c r="T75" i="3"/>
  <c r="S75" i="3"/>
  <c r="R75" i="3"/>
  <c r="Q75" i="3"/>
  <c r="P75" i="3"/>
  <c r="O75" i="3"/>
  <c r="N75" i="3"/>
  <c r="M75" i="3"/>
  <c r="L75" i="3"/>
  <c r="H55" i="7" s="1"/>
  <c r="K75" i="3"/>
  <c r="G54" i="7" s="1"/>
  <c r="J75" i="3"/>
  <c r="I75" i="3"/>
  <c r="H75" i="3"/>
  <c r="G75" i="3"/>
  <c r="U56" i="3"/>
  <c r="S53" i="4" s="1"/>
  <c r="T56" i="3"/>
  <c r="R53" i="4" s="1"/>
  <c r="S56" i="3"/>
  <c r="Q53" i="4" s="1"/>
  <c r="R56" i="3"/>
  <c r="P53" i="4" s="1"/>
  <c r="Q56" i="3"/>
  <c r="O53" i="4" s="1"/>
  <c r="P56" i="3"/>
  <c r="N53" i="4" s="1"/>
  <c r="O56" i="3"/>
  <c r="M53" i="4" s="1"/>
  <c r="N56" i="3"/>
  <c r="M56" i="3"/>
  <c r="L56" i="3"/>
  <c r="K56" i="3"/>
  <c r="J56" i="3"/>
  <c r="I56" i="3"/>
  <c r="G53" i="4" s="1"/>
  <c r="H56" i="3"/>
  <c r="F53" i="4" s="1"/>
  <c r="G56" i="3"/>
  <c r="F81" i="3" l="1"/>
  <c r="E53" i="4"/>
  <c r="L69" i="7"/>
  <c r="L68" i="7"/>
  <c r="E68" i="7"/>
  <c r="E69" i="7"/>
  <c r="M68" i="7"/>
  <c r="M69" i="7"/>
  <c r="N68" i="7"/>
  <c r="N69" i="7"/>
  <c r="C69" i="7"/>
  <c r="C68" i="7"/>
  <c r="O69" i="7"/>
  <c r="O68" i="7"/>
  <c r="K69" i="7"/>
  <c r="K68" i="7"/>
  <c r="P69" i="7"/>
  <c r="P68" i="7"/>
  <c r="D69" i="7"/>
  <c r="D68" i="7"/>
  <c r="Q69" i="7"/>
  <c r="Q68" i="7"/>
  <c r="I53" i="4"/>
  <c r="G68" i="7"/>
  <c r="G69" i="7"/>
  <c r="K53" i="4"/>
  <c r="I69" i="7"/>
  <c r="I68" i="7"/>
  <c r="L53" i="4"/>
  <c r="J68" i="7"/>
  <c r="J69" i="7"/>
  <c r="J53" i="4"/>
  <c r="H69" i="7"/>
  <c r="H68" i="7"/>
  <c r="H53" i="4"/>
  <c r="F68" i="7"/>
  <c r="F69" i="7"/>
  <c r="O16" i="4"/>
  <c r="P16" i="4"/>
  <c r="Q16" i="4"/>
  <c r="R16" i="4"/>
  <c r="S16" i="4"/>
  <c r="E16" i="4"/>
  <c r="E54" i="4"/>
  <c r="C54" i="7"/>
  <c r="C55" i="7"/>
  <c r="M16" i="4"/>
  <c r="K16" i="4"/>
  <c r="L16" i="4"/>
  <c r="F16" i="4"/>
  <c r="D55" i="7"/>
  <c r="D54" i="7"/>
  <c r="N16" i="4"/>
  <c r="G16" i="4"/>
  <c r="E54" i="7"/>
  <c r="E55" i="7"/>
  <c r="H16" i="4"/>
  <c r="F54" i="7"/>
  <c r="F55" i="7"/>
  <c r="I16" i="4"/>
  <c r="G55" i="7"/>
  <c r="J16" i="4"/>
  <c r="O54" i="4"/>
  <c r="I54" i="4"/>
  <c r="M54" i="4"/>
  <c r="H54" i="4"/>
  <c r="J54" i="4"/>
  <c r="K54" i="4"/>
  <c r="L54" i="4"/>
  <c r="N54" i="4"/>
  <c r="E11" i="4"/>
  <c r="Q54" i="4"/>
  <c r="P54" i="4"/>
  <c r="R54" i="4"/>
  <c r="F54" i="4"/>
  <c r="G54" i="4"/>
  <c r="S54" i="4"/>
  <c r="E9" i="4" l="1"/>
  <c r="E23" i="4" s="1"/>
  <c r="E24" i="4" s="1"/>
  <c r="N17" i="4"/>
  <c r="N19" i="4" s="1"/>
  <c r="O17" i="4"/>
  <c r="O19" i="4" s="1"/>
  <c r="P17" i="4"/>
  <c r="P19" i="4" s="1"/>
  <c r="S17" i="4"/>
  <c r="S19" i="4" s="1"/>
  <c r="Q17" i="4"/>
  <c r="Q19" i="4" s="1"/>
  <c r="F17" i="4"/>
  <c r="F19" i="4" s="1"/>
  <c r="R17" i="4"/>
  <c r="R19" i="4" s="1"/>
  <c r="G17" i="4"/>
  <c r="G19" i="4" s="1"/>
  <c r="E17" i="4"/>
  <c r="E19" i="4" s="1"/>
  <c r="H17" i="4"/>
  <c r="H19" i="4" s="1"/>
  <c r="I17" i="4"/>
  <c r="I19" i="4" s="1"/>
  <c r="J17" i="4"/>
  <c r="J19" i="4" s="1"/>
  <c r="K17" i="4"/>
  <c r="K19" i="4" s="1"/>
  <c r="L17" i="4"/>
  <c r="L19" i="4" s="1"/>
  <c r="M17" i="4"/>
  <c r="M19" i="4" s="1"/>
  <c r="D19" i="4" l="1"/>
  <c r="J9" i="3" l="1"/>
  <c r="H29" i="4" s="1"/>
  <c r="J8" i="3"/>
  <c r="M9" i="3"/>
  <c r="K29" i="4" s="1"/>
  <c r="F13" i="7"/>
  <c r="G13" i="7"/>
  <c r="K9" i="3"/>
  <c r="I29" i="4" s="1"/>
  <c r="G10" i="3"/>
  <c r="E30" i="4" s="1"/>
  <c r="M8" i="3" l="1"/>
  <c r="K28" i="4" s="1"/>
  <c r="M10" i="3"/>
  <c r="K30" i="4" s="1"/>
  <c r="N9" i="3"/>
  <c r="L29" i="4" s="1"/>
  <c r="N8" i="3"/>
  <c r="L28" i="4" s="1"/>
  <c r="J10" i="3"/>
  <c r="H30" i="4" s="1"/>
  <c r="N10" i="3"/>
  <c r="L30" i="4" s="1"/>
  <c r="H28" i="4"/>
  <c r="K10" i="3"/>
  <c r="I30" i="4" s="1"/>
  <c r="O9" i="3"/>
  <c r="M29" i="4" s="1"/>
  <c r="L10" i="3"/>
  <c r="J30" i="4" s="1"/>
  <c r="O8" i="3"/>
  <c r="M28" i="4" s="1"/>
  <c r="O10" i="3"/>
  <c r="M30" i="4" s="1"/>
  <c r="K8" i="3"/>
  <c r="I28" i="4" s="1"/>
  <c r="Q10" i="3"/>
  <c r="O30" i="4" s="1"/>
  <c r="L8" i="3"/>
  <c r="J28" i="4" s="1"/>
  <c r="L9" i="3"/>
  <c r="J29" i="4" s="1"/>
  <c r="I8" i="3"/>
  <c r="G28" i="4" s="1"/>
  <c r="P9" i="3"/>
  <c r="N29" i="4" s="1"/>
  <c r="P10" i="3"/>
  <c r="N30" i="4" s="1"/>
  <c r="Q8" i="3"/>
  <c r="O28" i="4" s="1"/>
  <c r="P8" i="3"/>
  <c r="N28" i="4" s="1"/>
  <c r="I10" i="3"/>
  <c r="G30" i="4" s="1"/>
  <c r="G9" i="3"/>
  <c r="E29" i="4" s="1"/>
  <c r="S10" i="3"/>
  <c r="Q30" i="4" s="1"/>
  <c r="T9" i="3"/>
  <c r="R29" i="4" s="1"/>
  <c r="I9" i="3"/>
  <c r="G29" i="4" s="1"/>
  <c r="T8" i="3"/>
  <c r="R28" i="4" s="1"/>
  <c r="H10" i="3"/>
  <c r="F30" i="4" s="1"/>
  <c r="H9" i="3"/>
  <c r="F29" i="4" s="1"/>
  <c r="S9" i="3"/>
  <c r="Q29" i="4" s="1"/>
  <c r="S8" i="3"/>
  <c r="Q28" i="4" s="1"/>
  <c r="H8" i="3"/>
  <c r="F28" i="4" s="1"/>
  <c r="G8" i="3"/>
  <c r="E28" i="4" s="1"/>
  <c r="U10" i="3"/>
  <c r="S30" i="4" s="1"/>
  <c r="T10" i="3"/>
  <c r="R30" i="4" s="1"/>
  <c r="R8" i="3"/>
  <c r="P28" i="4" s="1"/>
  <c r="U8" i="3"/>
  <c r="S28" i="4" s="1"/>
  <c r="R9" i="3"/>
  <c r="P29" i="4" s="1"/>
  <c r="U9" i="3"/>
  <c r="S29" i="4" s="1"/>
  <c r="R10" i="3"/>
  <c r="P30" i="4" s="1"/>
  <c r="Q9" i="3"/>
  <c r="O29" i="4" s="1"/>
  <c r="F33" i="7" l="1"/>
  <c r="F41" i="7" s="1"/>
  <c r="H31" i="4"/>
  <c r="H33" i="4" s="1"/>
  <c r="J41" i="3"/>
  <c r="E31" i="4"/>
  <c r="E33" i="4" s="1"/>
  <c r="E40" i="4" s="1"/>
  <c r="G31" i="4"/>
  <c r="G33" i="4" s="1"/>
  <c r="F31" i="4"/>
  <c r="F33" i="4" s="1"/>
  <c r="Q31" i="4"/>
  <c r="Q33" i="4" s="1"/>
  <c r="D13" i="7"/>
  <c r="R31" i="4"/>
  <c r="R33" i="4" s="1"/>
  <c r="O31" i="4"/>
  <c r="O33" i="4" s="1"/>
  <c r="L33" i="7" l="1"/>
  <c r="L41" i="7" s="1"/>
  <c r="C33" i="7"/>
  <c r="C41" i="7" s="1"/>
  <c r="J31" i="4"/>
  <c r="J33" i="4" s="1"/>
  <c r="P41" i="3"/>
  <c r="N52" i="4" s="1"/>
  <c r="N55" i="4" s="1"/>
  <c r="N31" i="4"/>
  <c r="N33" i="4" s="1"/>
  <c r="H52" i="4"/>
  <c r="H55" i="4" s="1"/>
  <c r="J78" i="3"/>
  <c r="F43" i="7" s="1"/>
  <c r="H33" i="7"/>
  <c r="H41" i="7" s="1"/>
  <c r="L41" i="3"/>
  <c r="K31" i="4"/>
  <c r="K33" i="4" s="1"/>
  <c r="Q41" i="3"/>
  <c r="O52" i="4" s="1"/>
  <c r="O55" i="4" s="1"/>
  <c r="I33" i="7"/>
  <c r="I41" i="7" s="1"/>
  <c r="M41" i="3"/>
  <c r="L31" i="4"/>
  <c r="L33" i="4" s="1"/>
  <c r="J33" i="7"/>
  <c r="J41" i="7" s="1"/>
  <c r="N41" i="3"/>
  <c r="I31" i="4"/>
  <c r="I33" i="4" s="1"/>
  <c r="O41" i="3"/>
  <c r="K33" i="7"/>
  <c r="K41" i="7" s="1"/>
  <c r="K41" i="3"/>
  <c r="G33" i="7"/>
  <c r="G41" i="7" s="1"/>
  <c r="M31" i="4"/>
  <c r="M33" i="4" s="1"/>
  <c r="P33" i="7"/>
  <c r="P41" i="7" s="1"/>
  <c r="O33" i="7"/>
  <c r="O41" i="7" s="1"/>
  <c r="I41" i="3"/>
  <c r="G52" i="4" s="1"/>
  <c r="G55" i="4" s="1"/>
  <c r="V35" i="3"/>
  <c r="V33" i="3"/>
  <c r="V34" i="3"/>
  <c r="S41" i="3"/>
  <c r="S78" i="3" s="1"/>
  <c r="C13" i="7"/>
  <c r="G41" i="3"/>
  <c r="E13" i="7"/>
  <c r="P31" i="4"/>
  <c r="P33" i="4" s="1"/>
  <c r="M33" i="7"/>
  <c r="M41" i="7" s="1"/>
  <c r="E33" i="7"/>
  <c r="E41" i="7" s="1"/>
  <c r="T41" i="3"/>
  <c r="T78" i="3" s="1"/>
  <c r="D33" i="7"/>
  <c r="D41" i="7" s="1"/>
  <c r="H41" i="3"/>
  <c r="F40" i="4"/>
  <c r="N33" i="7"/>
  <c r="N41" i="7" s="1"/>
  <c r="R41" i="3"/>
  <c r="S31" i="4"/>
  <c r="S33" i="4" s="1"/>
  <c r="Q33" i="7"/>
  <c r="Q41" i="7" s="1"/>
  <c r="U41" i="3"/>
  <c r="J40" i="4" l="1"/>
  <c r="P78" i="3"/>
  <c r="L42" i="7" s="1"/>
  <c r="Q78" i="3"/>
  <c r="M43" i="7" s="1"/>
  <c r="F42" i="7"/>
  <c r="I52" i="4"/>
  <c r="I55" i="4" s="1"/>
  <c r="K78" i="3"/>
  <c r="G42" i="7" s="1"/>
  <c r="O78" i="3"/>
  <c r="M52" i="4"/>
  <c r="M55" i="4" s="1"/>
  <c r="L52" i="4"/>
  <c r="L55" i="4" s="1"/>
  <c r="N78" i="3"/>
  <c r="J43" i="7" s="1"/>
  <c r="J52" i="4"/>
  <c r="J55" i="4" s="1"/>
  <c r="L78" i="3"/>
  <c r="H42" i="7" s="1"/>
  <c r="K52" i="4"/>
  <c r="K55" i="4" s="1"/>
  <c r="M78" i="3"/>
  <c r="I42" i="7" s="1"/>
  <c r="V41" i="3"/>
  <c r="I78" i="3"/>
  <c r="E42" i="7" s="1"/>
  <c r="Q52" i="4"/>
  <c r="Q55" i="4" s="1"/>
  <c r="F82" i="3"/>
  <c r="F83" i="3" s="1"/>
  <c r="G78" i="3"/>
  <c r="C43" i="7" s="1"/>
  <c r="I5" i="7"/>
  <c r="E52" i="4"/>
  <c r="E55" i="4" s="1"/>
  <c r="H13" i="7"/>
  <c r="H14" i="7" s="1"/>
  <c r="L40" i="4"/>
  <c r="P40" i="4"/>
  <c r="H40" i="4"/>
  <c r="H56" i="4" s="1"/>
  <c r="S40" i="4"/>
  <c r="N40" i="4"/>
  <c r="N56" i="4" s="1"/>
  <c r="M40" i="4"/>
  <c r="K40" i="4"/>
  <c r="I40" i="4"/>
  <c r="R40" i="4"/>
  <c r="R52" i="4"/>
  <c r="R55" i="4" s="1"/>
  <c r="Q40" i="4"/>
  <c r="P43" i="7"/>
  <c r="P42" i="7"/>
  <c r="H78" i="3"/>
  <c r="D42" i="7" s="1"/>
  <c r="F52" i="4"/>
  <c r="F55" i="4" s="1"/>
  <c r="F56" i="4" s="1"/>
  <c r="G40" i="4"/>
  <c r="G56" i="4" s="1"/>
  <c r="P52" i="4"/>
  <c r="P55" i="4" s="1"/>
  <c r="R78" i="3"/>
  <c r="N43" i="7" s="1"/>
  <c r="O43" i="7"/>
  <c r="O42" i="7"/>
  <c r="R41" i="7"/>
  <c r="R33" i="7"/>
  <c r="U78" i="3"/>
  <c r="Q42" i="7" s="1"/>
  <c r="S52" i="4"/>
  <c r="S55" i="4" s="1"/>
  <c r="O40" i="4"/>
  <c r="O56" i="4" s="1"/>
  <c r="J56" i="4" l="1"/>
  <c r="L43" i="7"/>
  <c r="M42" i="7"/>
  <c r="K56" i="4"/>
  <c r="I56" i="4"/>
  <c r="L56" i="4"/>
  <c r="J42" i="7"/>
  <c r="M56" i="4"/>
  <c r="K43" i="7"/>
  <c r="K42" i="7"/>
  <c r="H43" i="7"/>
  <c r="I43" i="7"/>
  <c r="G43" i="7"/>
  <c r="R42" i="7"/>
  <c r="R43" i="7"/>
  <c r="E43" i="7"/>
  <c r="Q56" i="4"/>
  <c r="E42" i="4"/>
  <c r="C42" i="7"/>
  <c r="I20" i="7"/>
  <c r="I13" i="7"/>
  <c r="I14" i="7" s="1"/>
  <c r="J5" i="7"/>
  <c r="J13" i="7" s="1"/>
  <c r="J14" i="7" s="1"/>
  <c r="Q43" i="7"/>
  <c r="R56" i="4"/>
  <c r="S56" i="4"/>
  <c r="P56" i="4"/>
  <c r="D33" i="4"/>
  <c r="D43" i="7"/>
  <c r="E56" i="4"/>
  <c r="N42" i="7"/>
  <c r="C58" i="4"/>
  <c r="C59" i="4" s="1"/>
  <c r="I28" i="7" l="1"/>
  <c r="J28" i="7" s="1"/>
  <c r="J20" i="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<sst xmlns="http://schemas.openxmlformats.org/spreadsheetml/2006/main" count="428" uniqueCount="229">
  <si>
    <t>Informasjon til søkere</t>
  </si>
  <si>
    <t>Dette regnearket er et obligatorisk vedlegg til søknad om investerings- og driftsstøtte for karbonfangst og lagring</t>
  </si>
  <si>
    <t>gjennom omvendt auksjon for karbonfangst og -lagring hos Enova.</t>
  </si>
  <si>
    <t>Innledning</t>
  </si>
  <si>
    <t xml:space="preserve">I dette regnearket skal søkere fylle ut informasjon om budsjett og plan for lagring av CO2, </t>
  </si>
  <si>
    <t>som grunnlag for utregning av kostnadseffektivitet per tonn lagret CO2 ("Budpris").</t>
  </si>
  <si>
    <t xml:space="preserve">Budprisen benyttes som eneste rangeringskriterium for kvalifiserte søknader, og det er viktig at </t>
  </si>
  <si>
    <t>søkere kvalitetssikrer og underbygger alle estimater. Bruk eventuelt egne vedlegg, og nummerer</t>
  </si>
  <si>
    <t>dem som "Vedlegg 2a, Vedlegg 2b, etc.</t>
  </si>
  <si>
    <t>Veiledning til utfylling</t>
  </si>
  <si>
    <t>Ark 1. Budskjema</t>
  </si>
  <si>
    <t>I dette arket skal det legges inn nøkkelinformasjon for søknaden:</t>
  </si>
  <si>
    <t>- Omsøkt støttebeløp fra Enova</t>
  </si>
  <si>
    <t>- Overordnet tidsplan for investeringer og driftsstart</t>
  </si>
  <si>
    <r>
      <t>- Volum av CO</t>
    </r>
    <r>
      <rPr>
        <vertAlign val="subscript"/>
        <sz val="11"/>
        <color theme="1"/>
        <rFont val="Century Gothic"/>
        <family val="2"/>
        <scheme val="minor"/>
      </rPr>
      <t>2</t>
    </r>
    <r>
      <rPr>
        <sz val="11"/>
        <color theme="1"/>
        <rFont val="Century Gothic"/>
        <family val="2"/>
        <scheme val="minor"/>
      </rPr>
      <t xml:space="preserve"> som skal fanges og lagres permanent (fordelt på biogent, fossilt (ESR) og fossilt (EU ETS)</t>
    </r>
  </si>
  <si>
    <t>Merk at maksimalt antall år med investeringer er 5 år.</t>
  </si>
  <si>
    <t>Merk at maksimalt antall år med driftsstøtte er 10 år. Idriftssettelse må skje senest 5 år etter vedtak om støtte.</t>
  </si>
  <si>
    <t xml:space="preserve">Total prosjektperiode med utbetalinger kan da bli inntil 15 år (inntil 5 investeringsår pluss 10 driftsår). </t>
  </si>
  <si>
    <t>Ark 2. Budsjett</t>
  </si>
  <si>
    <t>I dette arket skal det legges inn detaljert informasjon om prosjektets budsjett og forutsetninger for kontantstrømmen.</t>
  </si>
  <si>
    <t xml:space="preserve">Kostnader og forutsetninger skal underbygges og beskrives. Bruk gjerne arket "Friark" eller legg ved </t>
  </si>
  <si>
    <t>et eget nummerert vedlegg,</t>
  </si>
  <si>
    <r>
      <t xml:space="preserve">Enova benytter som utgangspunkt </t>
    </r>
    <r>
      <rPr>
        <b/>
        <sz val="11"/>
        <color theme="1"/>
        <rFont val="Century Gothic"/>
        <family val="2"/>
        <scheme val="minor"/>
      </rPr>
      <t>Finansdepartementets karbonprisbaner</t>
    </r>
    <r>
      <rPr>
        <sz val="11"/>
        <color theme="1"/>
        <rFont val="Century Gothic"/>
        <family val="2"/>
        <scheme val="minor"/>
      </rPr>
      <t xml:space="preserve"> for bruk i samfunnsøkonomiske analyser </t>
    </r>
  </si>
  <si>
    <t>2026-utgaven av disse prisbanene finnes her, og er også lagt inn i budsjettarket.</t>
  </si>
  <si>
    <t xml:space="preserve">Det er anledning til å legge til grunn andre karbonprisbaner enn denne. Dette skal i så fall begrunnes </t>
  </si>
  <si>
    <t>i søknadsbeskrivelsen (obligatorisk vedlegg)</t>
  </si>
  <si>
    <t xml:space="preserve">Alle budsjettposter skal tilhøre en kategori i listen under. </t>
  </si>
  <si>
    <t>Kategori</t>
  </si>
  <si>
    <t>Beskrivelse</t>
  </si>
  <si>
    <t>Utredning</t>
  </si>
  <si>
    <t>pre-FEED, FEED, etc</t>
  </si>
  <si>
    <t>Fangstanlegg</t>
  </si>
  <si>
    <t>Anlegg for avskillelse og kondisjonering av CO2</t>
  </si>
  <si>
    <t>Mellomlagring</t>
  </si>
  <si>
    <t xml:space="preserve">Midlertidig lagring av CO2 på stedet før transport </t>
  </si>
  <si>
    <t>Transport</t>
  </si>
  <si>
    <t>Transport fra midlertidig lager til permenent lager</t>
  </si>
  <si>
    <t>Geologisk lagring</t>
  </si>
  <si>
    <t>Driftskostnader til permanent geologisk lagring</t>
  </si>
  <si>
    <t>3. NPV &amp; støtte</t>
  </si>
  <si>
    <t>I dette arket  beregnes netto nåverdi av prosjektet det søkes støtte til.</t>
  </si>
  <si>
    <t>Annen offentlig støtte skal også legges inn, fordelt på forventet år for utbetaling.</t>
  </si>
  <si>
    <t xml:space="preserve">Det benyttes en diskonteringsrente på 10 % for alle prosjekter. </t>
  </si>
  <si>
    <t xml:space="preserve">Merk at NPV for prosjektet ikke kan overstige 0, hensyntatt omsøkt støttebeløp fra Enova </t>
  </si>
  <si>
    <t>Forklaring på rutefarger i arket</t>
  </si>
  <si>
    <t>Input, fra søker.</t>
  </si>
  <si>
    <t>Formelceller, låst.</t>
  </si>
  <si>
    <t>Info/input, fra Enova, låst.</t>
  </si>
  <si>
    <t>Budskjema - Karbonfangst og lagring</t>
  </si>
  <si>
    <t>Prosjektinformasjon</t>
  </si>
  <si>
    <t>Selskapsnavn</t>
  </si>
  <si>
    <t>Prosjekttittel</t>
  </si>
  <si>
    <t>Første år investering</t>
  </si>
  <si>
    <t>Årstall</t>
  </si>
  <si>
    <t>Antall år med investeringer</t>
  </si>
  <si>
    <t>Antall år</t>
  </si>
  <si>
    <t>Første år med drift/lagring</t>
  </si>
  <si>
    <t>Bud</t>
  </si>
  <si>
    <t>Omsøkt støtte fra Enova</t>
  </si>
  <si>
    <t>NOK</t>
  </si>
  <si>
    <t>Annen offentlig støtte (sum)</t>
  </si>
  <si>
    <r>
      <t>Tonn permanent lagret CO</t>
    </r>
    <r>
      <rPr>
        <vertAlign val="subscript"/>
        <sz val="12"/>
        <color theme="1"/>
        <rFont val="Century Gothic"/>
        <family val="2"/>
        <scheme val="minor"/>
      </rPr>
      <t>2</t>
    </r>
  </si>
  <si>
    <r>
      <t>tonn CO</t>
    </r>
    <r>
      <rPr>
        <vertAlign val="subscript"/>
        <sz val="12"/>
        <color theme="1"/>
        <rFont val="Century Gothic"/>
        <family val="2"/>
        <scheme val="minor"/>
      </rPr>
      <t>2</t>
    </r>
  </si>
  <si>
    <t>Budpris (rangeringskriterium)</t>
  </si>
  <si>
    <t>NOK/Tonn</t>
  </si>
  <si>
    <r>
      <t>Permanent lagret CO</t>
    </r>
    <r>
      <rPr>
        <b/>
        <i/>
        <vertAlign val="subscript"/>
        <sz val="12"/>
        <color theme="1"/>
        <rFont val="Century Gothic"/>
        <family val="2"/>
        <scheme val="minor"/>
      </rPr>
      <t>2</t>
    </r>
    <r>
      <rPr>
        <b/>
        <i/>
        <sz val="12"/>
        <color theme="1"/>
        <rFont val="Century Gothic"/>
        <family val="2"/>
        <scheme val="minor"/>
      </rPr>
      <t xml:space="preserve"> per driftsår</t>
    </r>
  </si>
  <si>
    <t>Første driftsår</t>
  </si>
  <si>
    <t>Siste prosjektår</t>
  </si>
  <si>
    <t>Type CO2</t>
  </si>
  <si>
    <t>Benevning</t>
  </si>
  <si>
    <t>Biogent CO2 som skal lagres</t>
  </si>
  <si>
    <t>Fossilt CO2 (ESR) som skal lagres</t>
  </si>
  <si>
    <t>Fossilt CO2 (EU ETS) som skal lagres</t>
  </si>
  <si>
    <t>Sum per år</t>
  </si>
  <si>
    <t>Sum alle år</t>
  </si>
  <si>
    <t>Angi konsortiedeltakere</t>
  </si>
  <si>
    <t>(hvis relevant)</t>
  </si>
  <si>
    <t>Angi prosjektets konsortiedeltakere</t>
  </si>
  <si>
    <t xml:space="preserve">i listen til høyre. Listen skal brukes </t>
  </si>
  <si>
    <t>for å kunne gi informasjon om hvor</t>
  </si>
  <si>
    <t>store kostnader som pådras hver</t>
  </si>
  <si>
    <t>enkelt deltaker.</t>
  </si>
  <si>
    <t>Navn på underleverandører skal ikke</t>
  </si>
  <si>
    <t>legges inn her</t>
  </si>
  <si>
    <t>År</t>
  </si>
  <si>
    <t>Fase</t>
  </si>
  <si>
    <t>Forutsetninger budsjett</t>
  </si>
  <si>
    <t>Navn på forutsetning</t>
  </si>
  <si>
    <t>Kommentar</t>
  </si>
  <si>
    <t>Evt. kildehenvisning</t>
  </si>
  <si>
    <t>Verdier per år (f.eks. NOK per time, kWh, tonn osv.)</t>
  </si>
  <si>
    <r>
      <t>tonn CO</t>
    </r>
    <r>
      <rPr>
        <vertAlign val="subscript"/>
        <sz val="11"/>
        <color theme="1"/>
        <rFont val="Century Gothic"/>
        <family val="2"/>
        <scheme val="minor"/>
      </rPr>
      <t>2</t>
    </r>
    <r>
      <rPr>
        <sz val="11"/>
        <color theme="1"/>
        <rFont val="Century Gothic"/>
        <family val="2"/>
        <scheme val="minor"/>
      </rPr>
      <t>/år</t>
    </r>
  </si>
  <si>
    <t>Hentes fra ark 1. Budskjema</t>
  </si>
  <si>
    <t>Prisbane ESR (innsatsfordelingsforordningen)</t>
  </si>
  <si>
    <r>
      <t>kr/tonn CO</t>
    </r>
    <r>
      <rPr>
        <vertAlign val="subscript"/>
        <sz val="11"/>
        <color theme="1"/>
        <rFont val="Century Gothic"/>
        <family val="2"/>
        <scheme val="minor"/>
      </rPr>
      <t>2</t>
    </r>
  </si>
  <si>
    <t>Forhåndsutfylt, kan endres av søker</t>
  </si>
  <si>
    <t>Finansdepartementet</t>
  </si>
  <si>
    <t>Prisbane biogene utslipp</t>
  </si>
  <si>
    <t>Salgspris frivillige utslippskreditter</t>
  </si>
  <si>
    <t>Budsjett</t>
  </si>
  <si>
    <t>Driftsinntekter - navn inntektspost</t>
  </si>
  <si>
    <t>Beskrivelse og kilde for inntektspost</t>
  </si>
  <si>
    <t>Velg type (drop-down)</t>
  </si>
  <si>
    <t>Budsjettkategori</t>
  </si>
  <si>
    <t>Navn på inntektspost</t>
  </si>
  <si>
    <t>Beskrivelse og kilde</t>
  </si>
  <si>
    <t>Type inntekt</t>
  </si>
  <si>
    <t>År 1</t>
  </si>
  <si>
    <t>År 2</t>
  </si>
  <si>
    <t>År 3</t>
  </si>
  <si>
    <t>År 4</t>
  </si>
  <si>
    <t>År 5</t>
  </si>
  <si>
    <t>År 6</t>
  </si>
  <si>
    <t>År 7</t>
  </si>
  <si>
    <t>År 8</t>
  </si>
  <si>
    <t>År 9</t>
  </si>
  <si>
    <t>År 10</t>
  </si>
  <si>
    <t>År 11</t>
  </si>
  <si>
    <t>År 12</t>
  </si>
  <si>
    <t>År 13</t>
  </si>
  <si>
    <t>År 14</t>
  </si>
  <si>
    <t>År 15</t>
  </si>
  <si>
    <t>Sum</t>
  </si>
  <si>
    <t>Totalt</t>
  </si>
  <si>
    <t>Inntekter fra unngått avgift, biogent</t>
  </si>
  <si>
    <t>Unngått CO2-kostnad</t>
  </si>
  <si>
    <t>Inntekter fra unngått avgift, ESR</t>
  </si>
  <si>
    <t>Inntekter fra unngått avgift, EU ETS</t>
  </si>
  <si>
    <t>Totale driftsinntekter</t>
  </si>
  <si>
    <t>SUM</t>
  </si>
  <si>
    <t>Driftskostnader - navn kostnadspost</t>
  </si>
  <si>
    <t>Beskrivelse og kilde for kostnadspost</t>
  </si>
  <si>
    <t>Navn på kostnadspost</t>
  </si>
  <si>
    <t>Type kostnad</t>
  </si>
  <si>
    <t>Drifts- og vedlikeholdskostnader</t>
  </si>
  <si>
    <t>Totale driftskostnader</t>
  </si>
  <si>
    <t>Investeringskostnader - navn kostnadspost</t>
  </si>
  <si>
    <t>Beskrielse og kilde</t>
  </si>
  <si>
    <t>Maskiner, utstyr og materialer</t>
  </si>
  <si>
    <t>Innkjøp av tjenester</t>
  </si>
  <si>
    <t>Totale investeringskostnader</t>
  </si>
  <si>
    <t>Totale kostnader (investering + drift)</t>
  </si>
  <si>
    <t>Differanse kostnader-inntekter (ikke neddiskontert)</t>
  </si>
  <si>
    <t>Kontantstrøm</t>
  </si>
  <si>
    <t>Utbetalingsprofil</t>
  </si>
  <si>
    <t>Inntil 40% av støttebeløpet  (begrenset til maksimalt 50% av investeringskostnadene) kan utbetales i investeringsfasen.</t>
  </si>
  <si>
    <t>Resterende støtte utbetales etterskuddsvis per år i inntil 10 driftsår, basert på rapportering om faktisk lagrede tonn CO2 multiplisert med en beregnet kontraktspris (avkortingsregler gjelder, se Vilkår for støtte).</t>
  </si>
  <si>
    <t>Støtte i Investeringsfase</t>
  </si>
  <si>
    <t>Støttebehov Enova totalt</t>
  </si>
  <si>
    <t>Angitt i arket "Nøkkelinformasjon".</t>
  </si>
  <si>
    <t>Støtte i investeringsperioden</t>
  </si>
  <si>
    <t>Utbetalinger i investeringsfasen begrenses til 40% av omsøkt støttebeløp (eller 50% av investeringskostnadene), ref. Vilkår.</t>
  </si>
  <si>
    <t>Summering fra ark "Budsjett".</t>
  </si>
  <si>
    <t>Investeringskostnader</t>
  </si>
  <si>
    <t>Andel av Totale investeringskostnader</t>
  </si>
  <si>
    <t>Støtte: investeringsfase</t>
  </si>
  <si>
    <t>Støtte i Driftsfase</t>
  </si>
  <si>
    <r>
      <t xml:space="preserve">Støtte under </t>
    </r>
    <r>
      <rPr>
        <i/>
        <sz val="11"/>
        <color theme="1"/>
        <rFont val="Century Gothic"/>
        <family val="2"/>
        <scheme val="minor"/>
      </rPr>
      <t>Driftsfase</t>
    </r>
  </si>
  <si>
    <t>Gjenværende støtte etter investeringsfase</t>
  </si>
  <si>
    <t>Kontraktspris</t>
  </si>
  <si>
    <t>NOK/tonn</t>
  </si>
  <si>
    <r>
      <t>Delt på total mengde CO</t>
    </r>
    <r>
      <rPr>
        <i/>
        <vertAlign val="subscript"/>
        <sz val="11"/>
        <color theme="1"/>
        <rFont val="Century Gothic"/>
        <family val="2"/>
        <scheme val="minor"/>
      </rPr>
      <t>2</t>
    </r>
    <r>
      <rPr>
        <i/>
        <sz val="11"/>
        <color theme="1"/>
        <rFont val="Century Gothic"/>
        <family val="2"/>
        <scheme val="minor"/>
      </rPr>
      <t xml:space="preserve"> lagret over 10 år. Det gir støttebeløpet som utbetales per tonn permanent lagret  CO2 - også kalt kontraktspris.</t>
    </r>
  </si>
  <si>
    <t>tonn CO2</t>
  </si>
  <si>
    <r>
      <t>Tonn CO</t>
    </r>
    <r>
      <rPr>
        <vertAlign val="subscript"/>
        <sz val="12"/>
        <color theme="1"/>
        <rFont val="Century Gothic"/>
        <family val="2"/>
        <scheme val="minor"/>
      </rPr>
      <t>2</t>
    </r>
    <r>
      <rPr>
        <sz val="11"/>
        <color theme="1"/>
        <rFont val="Century Gothic"/>
        <family val="2"/>
        <scheme val="minor"/>
      </rPr>
      <t xml:space="preserve"> lagret</t>
    </r>
  </si>
  <si>
    <t>Støtte: driftsfase</t>
  </si>
  <si>
    <t>Annen offentlig støtte</t>
  </si>
  <si>
    <t>Husk å inkludere eventuell annen offentlig støtte!</t>
  </si>
  <si>
    <t>Støtte: annen offentlig</t>
  </si>
  <si>
    <t>Støtte totalt</t>
  </si>
  <si>
    <t>NPV</t>
  </si>
  <si>
    <t>Avkastningskrav</t>
  </si>
  <si>
    <t>Driftsinntekter</t>
  </si>
  <si>
    <t>Driftskostnader</t>
  </si>
  <si>
    <t>Kontantstrøm eks. støtte</t>
  </si>
  <si>
    <t>Kontantstrøm inkl. støtte</t>
  </si>
  <si>
    <t>NPV (uten støtte)</t>
  </si>
  <si>
    <t>NPV (med støtte)</t>
  </si>
  <si>
    <t xml:space="preserve">Dette arket kan brukes f.eks. til mellomregninger eller forutsetninger som skal ligge til grunn for budsjettpostene. Dette arket er ikke låst. </t>
  </si>
  <si>
    <t>Fordeling godkjente kostnader (investeringskostnader pluss driftskostnader)</t>
  </si>
  <si>
    <t>Sum kostnader</t>
  </si>
  <si>
    <t>Sum godkjente kostnader</t>
  </si>
  <si>
    <t>Normaliserte kostnader (investeringskostnader pluss driftskostnader) per tonn lagret CO2</t>
  </si>
  <si>
    <t>Differanse</t>
  </si>
  <si>
    <t>Check totalbeløp</t>
  </si>
  <si>
    <t>Avvik (blank hvis 0)</t>
  </si>
  <si>
    <t>Fordeling kostnadstype</t>
  </si>
  <si>
    <t>Egne personalkostnader</t>
  </si>
  <si>
    <t>Andre investeringskostnader</t>
  </si>
  <si>
    <t>Check (periodisering av kost.)</t>
  </si>
  <si>
    <t>Fordeling kostnader på budsjettkategorier</t>
  </si>
  <si>
    <t>Fordeling investeringskostnader på prosjekt/kostnadstype</t>
  </si>
  <si>
    <t>Liste: 2nd investerings</t>
  </si>
  <si>
    <t>Liste: hovedposter investeringskostnader</t>
  </si>
  <si>
    <t>Liste: hovedposter driftskostnader</t>
  </si>
  <si>
    <t>Liste: hovedposter driftsinntekter</t>
  </si>
  <si>
    <t>Kostnadsgrunnlag</t>
  </si>
  <si>
    <t>Liste: Finansieringskilde</t>
  </si>
  <si>
    <t>Kostnad energi (unntatt drivstoff)</t>
  </si>
  <si>
    <t>Ingen alternativ investering</t>
  </si>
  <si>
    <t>Egenkapital (tilgjengelig)</t>
  </si>
  <si>
    <r>
      <t>Kostnad drivstoff eller råvare (unntatt CO</t>
    </r>
    <r>
      <rPr>
        <vertAlign val="subscript"/>
        <sz val="11"/>
        <color theme="1"/>
        <rFont val="Century Gothic"/>
        <family val="2"/>
        <scheme val="minor"/>
      </rPr>
      <t>2</t>
    </r>
    <r>
      <rPr>
        <sz val="11"/>
        <color theme="1"/>
        <rFont val="Century Gothic"/>
        <family val="2"/>
        <scheme val="minor"/>
      </rPr>
      <t>-avgift)</t>
    </r>
  </si>
  <si>
    <r>
      <t>Unngått CO</t>
    </r>
    <r>
      <rPr>
        <vertAlign val="subscript"/>
        <sz val="11"/>
        <color theme="1"/>
        <rFont val="Century Gothic"/>
        <family val="2"/>
        <scheme val="minor"/>
      </rPr>
      <t>2</t>
    </r>
    <r>
      <rPr>
        <sz val="11"/>
        <color theme="1"/>
        <rFont val="Century Gothic"/>
        <family val="2"/>
        <scheme val="minor"/>
      </rPr>
      <t>-kostnad</t>
    </r>
  </si>
  <si>
    <t>Alternativ investering</t>
  </si>
  <si>
    <t>Egenkapital (kapitalforhøyelse)</t>
  </si>
  <si>
    <t>Andre inntekter</t>
  </si>
  <si>
    <t>Enova</t>
  </si>
  <si>
    <t>Personalkostnader</t>
  </si>
  <si>
    <t>Annen soft-funding (tilskudd)</t>
  </si>
  <si>
    <r>
      <t>CO</t>
    </r>
    <r>
      <rPr>
        <vertAlign val="subscript"/>
        <sz val="11"/>
        <color theme="1"/>
        <rFont val="Century Gothic"/>
        <family val="2"/>
        <scheme val="minor"/>
      </rPr>
      <t>2</t>
    </r>
    <r>
      <rPr>
        <sz val="11"/>
        <color theme="1"/>
        <rFont val="Century Gothic"/>
        <family val="2"/>
        <scheme val="minor"/>
      </rPr>
      <t>-avgift/-kvoter</t>
    </r>
  </si>
  <si>
    <t>Annen soft-funding (lån)</t>
  </si>
  <si>
    <t>Andre driftskostnader</t>
  </si>
  <si>
    <t>Banklån</t>
  </si>
  <si>
    <t>Maksimal utbetaling i investeringsfasen (%)</t>
  </si>
  <si>
    <t>Maksimal støtteandel i investeringsfasen (%)</t>
  </si>
  <si>
    <t>Volum solgte frivillige utslippskreditter</t>
  </si>
  <si>
    <r>
      <t>kr/tonn CO</t>
    </r>
    <r>
      <rPr>
        <vertAlign val="subscript"/>
        <sz val="11"/>
        <color theme="1"/>
        <rFont val="Century Gothic"/>
        <family val="2"/>
        <scheme val="minor"/>
      </rPr>
      <t>3</t>
    </r>
    <r>
      <rPr>
        <sz val="11"/>
        <color theme="1"/>
        <rFont val="Century Gothic"/>
        <family val="2"/>
        <scheme val="minor"/>
      </rPr>
      <t/>
    </r>
  </si>
  <si>
    <t>Flytt</t>
  </si>
  <si>
    <t>Salgsinntekter CO2-utslippskreditter</t>
  </si>
  <si>
    <t>Grønn premium</t>
  </si>
  <si>
    <t xml:space="preserve">Det skal oppgis alle relevante kostnader og inntekter som følger av prosjektet, kategorisert i tråd med malen. </t>
  </si>
  <si>
    <t>Budsjettposter skal oppgis før skatt og i normale verdier, altså ikke inflasjonsjusterte.</t>
  </si>
  <si>
    <t>og annen offentlig støtte.</t>
  </si>
  <si>
    <t>(1) Kvotepliktig utslipp (unntatt petroleum og innsatsfordelingen)</t>
  </si>
  <si>
    <t>(2) Utslipp under innsatsfordelingen</t>
  </si>
  <si>
    <t>Prisbane EU ETS (kvotepliktige utslipp)</t>
  </si>
  <si>
    <t>Legges inn av søker</t>
  </si>
  <si>
    <t>Ved behov for flere budsjettposter enn det er lagt opp til i arket, er det mulighet for å legge til flere:</t>
  </si>
  <si>
    <t>Høyreklikk i tabell , deretter "Insert" og "Table rows above".</t>
  </si>
  <si>
    <t>Fordeling konsortiedeltakere (alle kostnader - inntekter)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</si>
</sst>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entury Gothic"/>
      <family val="2"/>
      <scheme val="minor"/>
    </font>
    <font>
      <sz val="11"/>
      <color rgb="FF3F3F76"/>
      <name val="Century Gothic"/>
      <family val="2"/>
      <scheme val="minor"/>
    </font>
    <font>
      <b/>
      <sz val="11"/>
      <color theme="1"/>
      <name val="Century Gothic"/>
      <family val="2"/>
      <scheme val="minor"/>
    </font>
    <font>
      <vertAlign val="subscript"/>
      <sz val="12"/>
      <color theme="1"/>
      <name val="Century Gothic"/>
      <family val="2"/>
      <scheme val="minor"/>
    </font>
    <font>
      <b/>
      <sz val="14"/>
      <color theme="1"/>
      <name val="Century Gothic"/>
      <family val="2"/>
      <scheme val="minor"/>
    </font>
    <font>
      <i/>
      <sz val="11"/>
      <color theme="1"/>
      <name val="Century Gothic"/>
      <family val="2"/>
      <scheme val="minor"/>
    </font>
    <font>
      <sz val="14"/>
      <color rgb="FFFF0000"/>
      <name val="Century Gothic"/>
      <family val="2"/>
      <scheme val="minor"/>
    </font>
    <font>
      <b/>
      <i/>
      <sz val="11"/>
      <color theme="1"/>
      <name val="Century Gothic"/>
      <family val="2"/>
      <scheme val="minor"/>
    </font>
    <font>
      <b/>
      <i/>
      <vertAlign val="subscript"/>
      <sz val="12"/>
      <color theme="1"/>
      <name val="Century Gothic"/>
      <family val="2"/>
      <scheme val="minor"/>
    </font>
    <font>
      <b/>
      <i/>
      <sz val="14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b/>
      <sz val="11"/>
      <color theme="0"/>
      <name val="Century Gothic"/>
      <family val="2"/>
      <scheme val="minor"/>
    </font>
    <font>
      <u/>
      <sz val="11"/>
      <color theme="10"/>
      <name val="Century Gothic"/>
      <family val="2"/>
      <scheme val="minor"/>
    </font>
    <font>
      <u/>
      <sz val="11"/>
      <color theme="5"/>
      <name val="Century Gothic"/>
      <family val="2"/>
      <scheme val="minor"/>
    </font>
    <font>
      <b/>
      <i/>
      <sz val="12"/>
      <color theme="1"/>
      <name val="Century Gothic"/>
      <family val="2"/>
      <scheme val="minor"/>
    </font>
    <font>
      <vertAlign val="subscript"/>
      <sz val="11"/>
      <color theme="1"/>
      <name val="Century Gothic"/>
      <family val="2"/>
      <scheme val="minor"/>
    </font>
    <font>
      <sz val="11"/>
      <name val="Century Gothic"/>
      <family val="2"/>
      <scheme val="minor"/>
    </font>
    <font>
      <sz val="11"/>
      <color theme="5"/>
      <name val="Century Gothic"/>
      <family val="2"/>
      <scheme val="minor"/>
    </font>
    <font>
      <b/>
      <sz val="18"/>
      <color theme="1"/>
      <name val="Century Gothic"/>
      <family val="2"/>
      <scheme val="minor"/>
    </font>
    <font>
      <u/>
      <sz val="11"/>
      <color theme="1"/>
      <name val="Century Gothic"/>
      <family val="2"/>
      <scheme val="minor"/>
    </font>
    <font>
      <b/>
      <sz val="14"/>
      <name val="Century Gothic"/>
      <family val="2"/>
      <scheme val="minor"/>
    </font>
    <font>
      <i/>
      <vertAlign val="subscript"/>
      <sz val="11"/>
      <color theme="1"/>
      <name val="Century Gothic"/>
      <family val="2"/>
      <scheme val="minor"/>
    </font>
    <font>
      <i/>
      <sz val="11"/>
      <color theme="5"/>
      <name val="Century Gothic"/>
      <family val="2"/>
      <scheme val="minor"/>
    </font>
    <font>
      <sz val="8"/>
      <name val="Century Gothic"/>
      <family val="2"/>
      <scheme val="minor"/>
    </font>
    <font>
      <b/>
      <sz val="11"/>
      <color theme="5"/>
      <name val="Century Gothic"/>
      <family val="2"/>
      <scheme val="minor"/>
    </font>
    <font>
      <sz val="11"/>
      <color indexed="8"/>
      <name val="Century Gothic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/>
      <right style="medium">
        <color theme="1" tint="0.249977111117893"/>
      </right>
      <top/>
      <bottom/>
      <diagonal/>
    </border>
    <border>
      <left/>
      <right style="medium">
        <color theme="1" tint="0.249977111117893"/>
      </right>
      <top/>
      <bottom style="thin">
        <color theme="1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medium">
        <color theme="1" tint="0.249977111117893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1" tint="0.249977111117893"/>
      </right>
      <top style="thin">
        <color theme="1" tint="0.34998626667073579"/>
      </top>
      <bottom/>
      <diagonal/>
    </border>
    <border>
      <left/>
      <right style="medium">
        <color theme="1" tint="0.249977111117893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medium">
        <color theme="1" tint="0.249977111117893"/>
      </right>
      <top/>
      <bottom/>
      <diagonal/>
    </border>
    <border>
      <left style="thin">
        <color theme="1"/>
      </left>
      <right style="medium">
        <color theme="1" tint="0.249977111117893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 tint="0.249977111117893"/>
      </right>
      <top style="thin">
        <color theme="1"/>
      </top>
      <bottom/>
      <diagonal/>
    </border>
    <border>
      <left/>
      <right/>
      <top style="thin">
        <color theme="1"/>
      </top>
      <bottom style="medium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9" fontId="10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201">
    <xf numFmtId="0" fontId="0" fillId="0" borderId="0" xfId="0"/>
    <xf numFmtId="9" fontId="0" fillId="0" borderId="0" xfId="0" applyNumberFormat="1"/>
    <xf numFmtId="3" fontId="0" fillId="0" borderId="0" xfId="0" applyNumberFormat="1"/>
    <xf numFmtId="0" fontId="2" fillId="0" borderId="0" xfId="0" applyFont="1"/>
    <xf numFmtId="0" fontId="0" fillId="0" borderId="2" xfId="0" applyBorder="1"/>
    <xf numFmtId="3" fontId="0" fillId="0" borderId="2" xfId="0" applyNumberFormat="1" applyBorder="1"/>
    <xf numFmtId="0" fontId="0" fillId="0" borderId="4" xfId="0" applyBorder="1"/>
    <xf numFmtId="0" fontId="4" fillId="0" borderId="0" xfId="0" applyFont="1"/>
    <xf numFmtId="0" fontId="5" fillId="0" borderId="0" xfId="0" applyFont="1"/>
    <xf numFmtId="0" fontId="0" fillId="0" borderId="6" xfId="0" applyBorder="1"/>
    <xf numFmtId="0" fontId="2" fillId="0" borderId="6" xfId="0" applyFont="1" applyBorder="1"/>
    <xf numFmtId="3" fontId="2" fillId="0" borderId="6" xfId="0" applyNumberFormat="1" applyFont="1" applyBorder="1"/>
    <xf numFmtId="0" fontId="2" fillId="4" borderId="0" xfId="0" applyFont="1" applyFill="1"/>
    <xf numFmtId="0" fontId="0" fillId="4" borderId="0" xfId="0" applyFill="1"/>
    <xf numFmtId="0" fontId="0" fillId="0" borderId="0" xfId="0" applyAlignment="1">
      <alignment horizontal="center"/>
    </xf>
    <xf numFmtId="0" fontId="0" fillId="0" borderId="7" xfId="0" applyBorder="1"/>
    <xf numFmtId="3" fontId="0" fillId="0" borderId="7" xfId="0" applyNumberFormat="1" applyBorder="1"/>
    <xf numFmtId="0" fontId="0" fillId="0" borderId="8" xfId="0" applyBorder="1"/>
    <xf numFmtId="3" fontId="0" fillId="0" borderId="8" xfId="0" applyNumberFormat="1" applyBorder="1"/>
    <xf numFmtId="0" fontId="0" fillId="0" borderId="9" xfId="0" applyBorder="1"/>
    <xf numFmtId="3" fontId="0" fillId="0" borderId="4" xfId="0" applyNumberFormat="1" applyBorder="1"/>
    <xf numFmtId="0" fontId="0" fillId="0" borderId="4" xfId="0" applyBorder="1" applyAlignment="1">
      <alignment horizontal="center"/>
    </xf>
    <xf numFmtId="0" fontId="0" fillId="5" borderId="2" xfId="0" applyFill="1" applyBorder="1"/>
    <xf numFmtId="0" fontId="6" fillId="0" borderId="0" xfId="0" applyFont="1"/>
    <xf numFmtId="0" fontId="5" fillId="0" borderId="0" xfId="0" applyFont="1" applyAlignment="1">
      <alignment horizontal="right"/>
    </xf>
    <xf numFmtId="0" fontId="0" fillId="0" borderId="3" xfId="0" applyBorder="1"/>
    <xf numFmtId="0" fontId="5" fillId="0" borderId="4" xfId="0" applyFont="1" applyBorder="1"/>
    <xf numFmtId="0" fontId="0" fillId="0" borderId="11" xfId="0" applyBorder="1"/>
    <xf numFmtId="0" fontId="0" fillId="0" borderId="11" xfId="0" applyBorder="1" applyAlignment="1">
      <alignment horizontal="center"/>
    </xf>
    <xf numFmtId="0" fontId="7" fillId="0" borderId="3" xfId="0" applyFont="1" applyBorder="1"/>
    <xf numFmtId="0" fontId="9" fillId="0" borderId="3" xfId="0" applyFont="1" applyBorder="1"/>
    <xf numFmtId="3" fontId="0" fillId="7" borderId="2" xfId="0" applyNumberFormat="1" applyFill="1" applyBorder="1"/>
    <xf numFmtId="0" fontId="0" fillId="0" borderId="12" xfId="0" applyBorder="1"/>
    <xf numFmtId="3" fontId="0" fillId="0" borderId="13" xfId="0" applyNumberFormat="1" applyBorder="1"/>
    <xf numFmtId="0" fontId="0" fillId="0" borderId="14" xfId="0" applyBorder="1"/>
    <xf numFmtId="3" fontId="0" fillId="0" borderId="15" xfId="0" applyNumberFormat="1" applyBorder="1"/>
    <xf numFmtId="3" fontId="0" fillId="0" borderId="16" xfId="0" applyNumberFormat="1" applyBorder="1"/>
    <xf numFmtId="0" fontId="2" fillId="0" borderId="12" xfId="0" applyFont="1" applyBorder="1"/>
    <xf numFmtId="3" fontId="2" fillId="0" borderId="13" xfId="0" applyNumberFormat="1" applyFont="1" applyBorder="1"/>
    <xf numFmtId="0" fontId="2" fillId="0" borderId="14" xfId="0" applyFont="1" applyBorder="1"/>
    <xf numFmtId="3" fontId="2" fillId="0" borderId="15" xfId="0" applyNumberFormat="1" applyFont="1" applyBorder="1"/>
    <xf numFmtId="0" fontId="11" fillId="8" borderId="10" xfId="0" applyFont="1" applyFill="1" applyBorder="1"/>
    <xf numFmtId="0" fontId="11" fillId="8" borderId="4" xfId="0" applyFont="1" applyFill="1" applyBorder="1"/>
    <xf numFmtId="0" fontId="11" fillId="8" borderId="16" xfId="0" applyFont="1" applyFill="1" applyBorder="1"/>
    <xf numFmtId="0" fontId="11" fillId="8" borderId="0" xfId="0" applyFont="1" applyFill="1"/>
    <xf numFmtId="0" fontId="11" fillId="8" borderId="0" xfId="0" applyFont="1" applyFill="1" applyAlignment="1">
      <alignment horizontal="right"/>
    </xf>
    <xf numFmtId="0" fontId="5" fillId="0" borderId="3" xfId="0" applyFont="1" applyBorder="1"/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11" fillId="0" borderId="0" xfId="0" applyFont="1"/>
    <xf numFmtId="3" fontId="0" fillId="0" borderId="3" xfId="0" applyNumberFormat="1" applyBorder="1"/>
    <xf numFmtId="0" fontId="0" fillId="0" borderId="0" xfId="0" quotePrefix="1" applyAlignment="1">
      <alignment horizontal="right"/>
    </xf>
    <xf numFmtId="3" fontId="0" fillId="0" borderId="6" xfId="0" applyNumberFormat="1" applyBorder="1"/>
    <xf numFmtId="0" fontId="7" fillId="0" borderId="0" xfId="0" applyFont="1" applyAlignment="1">
      <alignment horizontal="left"/>
    </xf>
    <xf numFmtId="10" fontId="5" fillId="0" borderId="0" xfId="2" applyNumberFormat="1" applyFont="1" applyBorder="1"/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18" xfId="0" applyBorder="1"/>
    <xf numFmtId="3" fontId="0" fillId="0" borderId="12" xfId="0" applyNumberFormat="1" applyBorder="1"/>
    <xf numFmtId="3" fontId="0" fillId="0" borderId="17" xfId="0" applyNumberFormat="1" applyBorder="1"/>
    <xf numFmtId="3" fontId="0" fillId="0" borderId="18" xfId="0" applyNumberFormat="1" applyBorder="1"/>
    <xf numFmtId="3" fontId="0" fillId="0" borderId="5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0" fontId="11" fillId="8" borderId="10" xfId="0" applyFont="1" applyFill="1" applyBorder="1" applyAlignment="1">
      <alignment horizontal="left"/>
    </xf>
    <xf numFmtId="0" fontId="11" fillId="8" borderId="4" xfId="0" applyFont="1" applyFill="1" applyBorder="1" applyAlignment="1">
      <alignment horizontal="left"/>
    </xf>
    <xf numFmtId="0" fontId="5" fillId="0" borderId="0" xfId="0" applyFont="1" applyAlignment="1">
      <alignment horizontal="left"/>
    </xf>
    <xf numFmtId="0" fontId="0" fillId="3" borderId="0" xfId="0" applyFill="1"/>
    <xf numFmtId="0" fontId="6" fillId="3" borderId="0" xfId="0" applyFont="1" applyFill="1"/>
    <xf numFmtId="0" fontId="2" fillId="3" borderId="0" xfId="0" applyFont="1" applyFill="1" applyAlignment="1">
      <alignment vertical="top"/>
    </xf>
    <xf numFmtId="0" fontId="13" fillId="3" borderId="0" xfId="3" applyFont="1" applyFill="1"/>
    <xf numFmtId="0" fontId="0" fillId="6" borderId="2" xfId="0" applyFill="1" applyBorder="1" applyAlignment="1">
      <alignment vertical="center"/>
    </xf>
    <xf numFmtId="0" fontId="0" fillId="3" borderId="0" xfId="0" applyFill="1" applyAlignment="1">
      <alignment horizontal="center"/>
    </xf>
    <xf numFmtId="0" fontId="5" fillId="3" borderId="0" xfId="0" applyFont="1" applyFill="1"/>
    <xf numFmtId="0" fontId="2" fillId="0" borderId="6" xfId="0" applyFont="1" applyBorder="1" applyAlignment="1">
      <alignment horizontal="right"/>
    </xf>
    <xf numFmtId="0" fontId="17" fillId="0" borderId="0" xfId="0" applyFont="1"/>
    <xf numFmtId="0" fontId="18" fillId="3" borderId="0" xfId="0" applyFont="1" applyFill="1"/>
    <xf numFmtId="0" fontId="7" fillId="3" borderId="0" xfId="0" applyFont="1" applyFill="1"/>
    <xf numFmtId="3" fontId="0" fillId="7" borderId="19" xfId="0" applyNumberFormat="1" applyFill="1" applyBorder="1"/>
    <xf numFmtId="0" fontId="19" fillId="3" borderId="0" xfId="0" applyFont="1" applyFill="1"/>
    <xf numFmtId="0" fontId="20" fillId="0" borderId="0" xfId="0" applyFont="1"/>
    <xf numFmtId="0" fontId="0" fillId="3" borderId="0" xfId="0" quotePrefix="1" applyFill="1"/>
    <xf numFmtId="0" fontId="19" fillId="3" borderId="0" xfId="0" quotePrefix="1" applyFont="1" applyFill="1"/>
    <xf numFmtId="0" fontId="22" fillId="0" borderId="0" xfId="0" applyFont="1"/>
    <xf numFmtId="0" fontId="0" fillId="3" borderId="0" xfId="0" applyFill="1" applyAlignment="1">
      <alignment vertical="center"/>
    </xf>
    <xf numFmtId="0" fontId="0" fillId="3" borderId="0" xfId="0" applyFill="1" applyAlignment="1">
      <alignment horizontal="left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7" borderId="2" xfId="0" applyFill="1" applyBorder="1"/>
    <xf numFmtId="0" fontId="0" fillId="3" borderId="3" xfId="0" applyFill="1" applyBorder="1"/>
    <xf numFmtId="3" fontId="0" fillId="0" borderId="14" xfId="0" applyNumberFormat="1" applyBorder="1"/>
    <xf numFmtId="3" fontId="16" fillId="3" borderId="0" xfId="0" applyNumberFormat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center"/>
    </xf>
    <xf numFmtId="3" fontId="2" fillId="0" borderId="0" xfId="0" applyNumberFormat="1" applyFont="1"/>
    <xf numFmtId="0" fontId="0" fillId="0" borderId="0" xfId="0" applyAlignment="1">
      <alignment wrapText="1"/>
    </xf>
    <xf numFmtId="0" fontId="24" fillId="0" borderId="0" xfId="0" applyFont="1"/>
    <xf numFmtId="0" fontId="0" fillId="6" borderId="2" xfId="0" applyFill="1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right"/>
    </xf>
    <xf numFmtId="3" fontId="0" fillId="0" borderId="13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3" fontId="0" fillId="0" borderId="15" xfId="0" applyNumberFormat="1" applyBorder="1" applyAlignment="1">
      <alignment horizontal="center"/>
    </xf>
    <xf numFmtId="0" fontId="0" fillId="5" borderId="20" xfId="1" applyFont="1" applyFill="1" applyBorder="1" applyProtection="1">
      <protection locked="0"/>
    </xf>
    <xf numFmtId="3" fontId="0" fillId="5" borderId="20" xfId="1" applyNumberFormat="1" applyFont="1" applyFill="1" applyBorder="1" applyProtection="1">
      <protection locked="0"/>
    </xf>
    <xf numFmtId="0" fontId="2" fillId="3" borderId="21" xfId="1" applyFont="1" applyFill="1" applyBorder="1"/>
    <xf numFmtId="0" fontId="2" fillId="3" borderId="22" xfId="1" applyFont="1" applyFill="1" applyBorder="1"/>
    <xf numFmtId="3" fontId="2" fillId="7" borderId="22" xfId="1" applyNumberFormat="1" applyFont="1" applyFill="1" applyBorder="1"/>
    <xf numFmtId="3" fontId="2" fillId="5" borderId="23" xfId="1" applyNumberFormat="1" applyFont="1" applyFill="1" applyBorder="1"/>
    <xf numFmtId="0" fontId="0" fillId="0" borderId="30" xfId="0" applyBorder="1"/>
    <xf numFmtId="3" fontId="2" fillId="0" borderId="0" xfId="1" applyNumberFormat="1" applyFont="1" applyFill="1" applyBorder="1"/>
    <xf numFmtId="3" fontId="0" fillId="0" borderId="0" xfId="1" applyNumberFormat="1" applyFont="1" applyFill="1" applyBorder="1"/>
    <xf numFmtId="0" fontId="0" fillId="7" borderId="31" xfId="1" applyFont="1" applyFill="1" applyBorder="1" applyProtection="1">
      <protection locked="0"/>
    </xf>
    <xf numFmtId="0" fontId="16" fillId="7" borderId="31" xfId="1" applyFont="1" applyFill="1" applyBorder="1" applyProtection="1">
      <protection locked="0"/>
    </xf>
    <xf numFmtId="0" fontId="13" fillId="7" borderId="31" xfId="3" quotePrefix="1" applyFont="1" applyFill="1" applyBorder="1" applyProtection="1">
      <protection locked="0"/>
    </xf>
    <xf numFmtId="0" fontId="16" fillId="5" borderId="31" xfId="1" applyFont="1" applyFill="1" applyBorder="1" applyProtection="1">
      <protection locked="0"/>
    </xf>
    <xf numFmtId="0" fontId="0" fillId="5" borderId="31" xfId="1" applyFont="1" applyFill="1" applyBorder="1" applyProtection="1">
      <protection locked="0"/>
    </xf>
    <xf numFmtId="0" fontId="0" fillId="5" borderId="31" xfId="1" applyFont="1" applyFill="1" applyBorder="1" applyAlignment="1" applyProtection="1">
      <alignment horizontal="left"/>
      <protection locked="0"/>
    </xf>
    <xf numFmtId="3" fontId="0" fillId="7" borderId="31" xfId="1" applyNumberFormat="1" applyFont="1" applyFill="1" applyBorder="1" applyProtection="1">
      <protection locked="0"/>
    </xf>
    <xf numFmtId="3" fontId="0" fillId="5" borderId="31" xfId="1" applyNumberFormat="1" applyFont="1" applyFill="1" applyBorder="1" applyProtection="1">
      <protection locked="0"/>
    </xf>
    <xf numFmtId="3" fontId="2" fillId="7" borderId="32" xfId="1" applyNumberFormat="1" applyFont="1" applyFill="1" applyBorder="1"/>
    <xf numFmtId="0" fontId="2" fillId="7" borderId="31" xfId="1" applyFont="1" applyFill="1" applyBorder="1"/>
    <xf numFmtId="3" fontId="2" fillId="7" borderId="31" xfId="1" applyNumberFormat="1" applyFont="1" applyFill="1" applyBorder="1"/>
    <xf numFmtId="0" fontId="0" fillId="7" borderId="31" xfId="1" applyFont="1" applyFill="1" applyBorder="1"/>
    <xf numFmtId="3" fontId="2" fillId="5" borderId="30" xfId="1" applyNumberFormat="1" applyFont="1" applyFill="1" applyBorder="1"/>
    <xf numFmtId="0" fontId="2" fillId="3" borderId="31" xfId="1" applyFont="1" applyFill="1" applyBorder="1"/>
    <xf numFmtId="3" fontId="0" fillId="7" borderId="34" xfId="1" applyNumberFormat="1" applyFont="1" applyFill="1" applyBorder="1" applyProtection="1">
      <protection locked="0"/>
    </xf>
    <xf numFmtId="3" fontId="0" fillId="5" borderId="34" xfId="1" applyNumberFormat="1" applyFont="1" applyFill="1" applyBorder="1" applyProtection="1">
      <protection locked="0"/>
    </xf>
    <xf numFmtId="3" fontId="0" fillId="7" borderId="34" xfId="1" applyNumberFormat="1" applyFont="1" applyFill="1" applyBorder="1"/>
    <xf numFmtId="3" fontId="0" fillId="5" borderId="33" xfId="1" applyNumberFormat="1" applyFont="1" applyFill="1" applyBorder="1" applyProtection="1">
      <protection locked="0"/>
    </xf>
    <xf numFmtId="0" fontId="2" fillId="0" borderId="30" xfId="0" applyFont="1" applyBorder="1"/>
    <xf numFmtId="0" fontId="2" fillId="0" borderId="30" xfId="0" applyFont="1" applyBorder="1" applyAlignment="1">
      <alignment horizontal="center"/>
    </xf>
    <xf numFmtId="0" fontId="0" fillId="3" borderId="30" xfId="1" applyFont="1" applyFill="1" applyBorder="1" applyProtection="1"/>
    <xf numFmtId="0" fontId="2" fillId="3" borderId="30" xfId="1" applyFont="1" applyFill="1" applyBorder="1" applyAlignment="1" applyProtection="1">
      <alignment horizontal="right"/>
    </xf>
    <xf numFmtId="3" fontId="2" fillId="0" borderId="30" xfId="0" applyNumberFormat="1" applyFont="1" applyBorder="1"/>
    <xf numFmtId="3" fontId="0" fillId="0" borderId="30" xfId="0" applyNumberFormat="1" applyBorder="1"/>
    <xf numFmtId="0" fontId="2" fillId="0" borderId="30" xfId="0" applyFont="1" applyBorder="1" applyAlignment="1">
      <alignment horizontal="right"/>
    </xf>
    <xf numFmtId="0" fontId="0" fillId="0" borderId="36" xfId="0" applyBorder="1"/>
    <xf numFmtId="0" fontId="0" fillId="0" borderId="36" xfId="1" applyFont="1" applyFill="1" applyBorder="1" applyProtection="1">
      <protection locked="0"/>
    </xf>
    <xf numFmtId="0" fontId="0" fillId="0" borderId="36" xfId="0" applyBorder="1" applyAlignment="1">
      <alignment horizontal="left" indent="1"/>
    </xf>
    <xf numFmtId="3" fontId="2" fillId="3" borderId="37" xfId="1" applyNumberFormat="1" applyFont="1" applyFill="1" applyBorder="1" applyProtection="1"/>
    <xf numFmtId="0" fontId="0" fillId="0" borderId="37" xfId="0" applyBorder="1"/>
    <xf numFmtId="3" fontId="0" fillId="3" borderId="37" xfId="1" applyNumberFormat="1" applyFont="1" applyFill="1" applyBorder="1" applyProtection="1"/>
    <xf numFmtId="0" fontId="0" fillId="0" borderId="42" xfId="0" applyBorder="1"/>
    <xf numFmtId="3" fontId="2" fillId="0" borderId="37" xfId="0" applyNumberFormat="1" applyFont="1" applyBorder="1" applyAlignment="1">
      <alignment horizontal="center"/>
    </xf>
    <xf numFmtId="3" fontId="2" fillId="0" borderId="41" xfId="0" applyNumberFormat="1" applyFont="1" applyBorder="1" applyAlignment="1">
      <alignment horizontal="center"/>
    </xf>
    <xf numFmtId="0" fontId="25" fillId="0" borderId="0" xfId="0" applyFont="1"/>
    <xf numFmtId="0" fontId="0" fillId="0" borderId="0" xfId="0" applyAlignment="1">
      <alignment horizontal="left" indent="1"/>
    </xf>
    <xf numFmtId="0" fontId="5" fillId="0" borderId="0" xfId="0" applyFont="1" applyAlignment="1">
      <alignment horizontal="left" indent="1"/>
    </xf>
    <xf numFmtId="3" fontId="0" fillId="7" borderId="20" xfId="0" applyNumberFormat="1" applyFill="1" applyBorder="1"/>
    <xf numFmtId="3" fontId="0" fillId="0" borderId="32" xfId="0" applyNumberFormat="1" applyBorder="1"/>
    <xf numFmtId="3" fontId="0" fillId="0" borderId="45" xfId="0" applyNumberFormat="1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3" fontId="0" fillId="0" borderId="49" xfId="0" applyNumberFormat="1" applyBorder="1"/>
    <xf numFmtId="3" fontId="0" fillId="0" borderId="50" xfId="0" applyNumberFormat="1" applyBorder="1"/>
    <xf numFmtId="3" fontId="0" fillId="0" borderId="51" xfId="0" applyNumberFormat="1" applyBorder="1"/>
    <xf numFmtId="3" fontId="0" fillId="0" borderId="52" xfId="0" applyNumberFormat="1" applyBorder="1"/>
    <xf numFmtId="9" fontId="0" fillId="6" borderId="20" xfId="0" applyNumberFormat="1" applyFill="1" applyBorder="1"/>
    <xf numFmtId="3" fontId="0" fillId="0" borderId="20" xfId="0" applyNumberFormat="1" applyBorder="1"/>
    <xf numFmtId="3" fontId="0" fillId="9" borderId="32" xfId="1" applyNumberFormat="1" applyFont="1" applyFill="1" applyBorder="1"/>
    <xf numFmtId="3" fontId="0" fillId="9" borderId="20" xfId="0" applyNumberFormat="1" applyFill="1" applyBorder="1"/>
    <xf numFmtId="3" fontId="0" fillId="9" borderId="29" xfId="1" applyNumberFormat="1" applyFont="1" applyFill="1" applyBorder="1"/>
    <xf numFmtId="3" fontId="0" fillId="9" borderId="25" xfId="1" applyNumberFormat="1" applyFont="1" applyFill="1" applyBorder="1"/>
    <xf numFmtId="3" fontId="0" fillId="9" borderId="28" xfId="1" applyNumberFormat="1" applyFont="1" applyFill="1" applyBorder="1"/>
    <xf numFmtId="0" fontId="0" fillId="5" borderId="10" xfId="0" applyFill="1" applyBorder="1" applyProtection="1">
      <protection locked="0"/>
    </xf>
    <xf numFmtId="0" fontId="0" fillId="5" borderId="20" xfId="0" applyFill="1" applyBorder="1" applyProtection="1">
      <protection locked="0"/>
    </xf>
    <xf numFmtId="0" fontId="0" fillId="5" borderId="16" xfId="0" applyFill="1" applyBorder="1" applyProtection="1">
      <protection locked="0"/>
    </xf>
    <xf numFmtId="0" fontId="0" fillId="5" borderId="2" xfId="0" applyFill="1" applyBorder="1" applyProtection="1">
      <protection locked="0"/>
    </xf>
    <xf numFmtId="1" fontId="0" fillId="7" borderId="34" xfId="0" applyNumberFormat="1" applyFill="1" applyBorder="1" applyProtection="1">
      <protection locked="0"/>
    </xf>
    <xf numFmtId="0" fontId="0" fillId="5" borderId="39" xfId="1" applyFont="1" applyFill="1" applyBorder="1" applyProtection="1">
      <protection locked="0"/>
    </xf>
    <xf numFmtId="3" fontId="0" fillId="9" borderId="32" xfId="1" applyNumberFormat="1" applyFont="1" applyFill="1" applyBorder="1" applyProtection="1">
      <protection locked="0"/>
    </xf>
    <xf numFmtId="0" fontId="0" fillId="5" borderId="35" xfId="1" applyFont="1" applyFill="1" applyBorder="1" applyProtection="1">
      <protection locked="0"/>
    </xf>
    <xf numFmtId="0" fontId="0" fillId="5" borderId="40" xfId="1" applyFont="1" applyFill="1" applyBorder="1" applyProtection="1">
      <protection locked="0"/>
    </xf>
    <xf numFmtId="3" fontId="0" fillId="5" borderId="38" xfId="1" applyNumberFormat="1" applyFont="1" applyFill="1" applyBorder="1" applyProtection="1">
      <protection locked="0"/>
    </xf>
    <xf numFmtId="3" fontId="0" fillId="5" borderId="35" xfId="1" applyNumberFormat="1" applyFont="1" applyFill="1" applyBorder="1" applyProtection="1">
      <protection locked="0"/>
    </xf>
    <xf numFmtId="0" fontId="0" fillId="5" borderId="24" xfId="1" applyFont="1" applyFill="1" applyBorder="1" applyProtection="1">
      <protection locked="0"/>
    </xf>
    <xf numFmtId="0" fontId="0" fillId="5" borderId="43" xfId="1" applyFont="1" applyFill="1" applyBorder="1" applyProtection="1">
      <protection locked="0"/>
    </xf>
    <xf numFmtId="3" fontId="0" fillId="5" borderId="24" xfId="1" applyNumberFormat="1" applyFont="1" applyFill="1" applyBorder="1" applyProtection="1">
      <protection locked="0"/>
    </xf>
    <xf numFmtId="0" fontId="0" fillId="5" borderId="26" xfId="1" applyFont="1" applyFill="1" applyBorder="1" applyProtection="1">
      <protection locked="0"/>
    </xf>
    <xf numFmtId="0" fontId="0" fillId="5" borderId="27" xfId="1" applyFont="1" applyFill="1" applyBorder="1" applyProtection="1">
      <protection locked="0"/>
    </xf>
    <xf numFmtId="0" fontId="0" fillId="5" borderId="44" xfId="1" applyFont="1" applyFill="1" applyBorder="1" applyProtection="1">
      <protection locked="0"/>
    </xf>
    <xf numFmtId="3" fontId="0" fillId="5" borderId="26" xfId="1" applyNumberFormat="1" applyFont="1" applyFill="1" applyBorder="1" applyProtection="1">
      <protection locked="0"/>
    </xf>
    <xf numFmtId="3" fontId="0" fillId="5" borderId="27" xfId="1" applyNumberFormat="1" applyFont="1" applyFill="1" applyBorder="1" applyProtection="1">
      <protection locked="0"/>
    </xf>
    <xf numFmtId="3" fontId="0" fillId="5" borderId="2" xfId="0" applyNumberFormat="1" applyFill="1" applyBorder="1" applyProtection="1">
      <protection locked="0"/>
    </xf>
    <xf numFmtId="3" fontId="0" fillId="5" borderId="7" xfId="0" applyNumberFormat="1" applyFill="1" applyBorder="1" applyProtection="1">
      <protection locked="0"/>
    </xf>
    <xf numFmtId="3" fontId="0" fillId="5" borderId="2" xfId="0" applyNumberFormat="1" applyFill="1" applyBorder="1" applyAlignment="1" applyProtection="1">
      <alignment horizontal="right"/>
      <protection locked="0"/>
    </xf>
    <xf numFmtId="3" fontId="0" fillId="7" borderId="2" xfId="0" applyNumberFormat="1" applyFill="1" applyBorder="1" applyAlignment="1">
      <alignment horizontal="right"/>
    </xf>
    <xf numFmtId="1" fontId="0" fillId="5" borderId="2" xfId="0" applyNumberFormat="1" applyFill="1" applyBorder="1" applyAlignment="1" applyProtection="1">
      <alignment horizontal="right"/>
      <protection locked="0"/>
    </xf>
    <xf numFmtId="1" fontId="0" fillId="5" borderId="9" xfId="0" applyNumberFormat="1" applyFill="1" applyBorder="1" applyAlignment="1" applyProtection="1">
      <alignment horizontal="right"/>
      <protection locked="0"/>
    </xf>
    <xf numFmtId="1" fontId="0" fillId="7" borderId="2" xfId="0" applyNumberFormat="1" applyFill="1" applyBorder="1" applyAlignment="1">
      <alignment horizontal="right"/>
    </xf>
    <xf numFmtId="0" fontId="0" fillId="6" borderId="10" xfId="0" applyFill="1" applyBorder="1" applyAlignment="1">
      <alignment vertical="center"/>
    </xf>
    <xf numFmtId="0" fontId="0" fillId="6" borderId="4" xfId="0" applyFill="1" applyBorder="1" applyAlignment="1">
      <alignment vertical="center"/>
    </xf>
    <xf numFmtId="0" fontId="0" fillId="6" borderId="16" xfId="0" applyFill="1" applyBorder="1" applyAlignment="1">
      <alignment vertical="center"/>
    </xf>
    <xf numFmtId="0" fontId="0" fillId="6" borderId="2" xfId="0" applyFill="1" applyBorder="1" applyAlignment="1">
      <alignment vertical="center"/>
    </xf>
    <xf numFmtId="0" fontId="0" fillId="5" borderId="2" xfId="0" applyFill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0" fillId="7" borderId="2" xfId="0" applyFill="1" applyBorder="1" applyAlignment="1" applyProtection="1">
      <alignment horizontal="left"/>
    </xf>
  </cellXfs>
  <cellStyles count="4">
    <cellStyle name="Hyperlink" xfId="3" builtinId="8"/>
    <cellStyle name="Input" xfId="1" builtinId="20"/>
    <cellStyle name="Normal" xfId="0" builtinId="0"/>
    <cellStyle name="Percent" xfId="2" builtinId="5"/>
  </cellStyles>
  <dxfs count="8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medium">
          <color theme="1" tint="0.249977111117893"/>
        </right>
        <top style="thin">
          <color theme="1" tint="0.34998626667073579"/>
        </top>
        <bottom style="thin">
          <color theme="1" tint="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 outline="0">
        <left style="medium">
          <color theme="1" tint="0.249977111117893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medium">
          <color theme="1" tint="0.249977111117893"/>
        </right>
        <top style="thin">
          <color theme="1"/>
        </top>
        <bottom style="thin">
          <color theme="1"/>
        </bottom>
        <vertical/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/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0" hidden="0"/>
    </dxf>
    <dxf>
      <border>
        <top style="thin">
          <color theme="1"/>
        </top>
      </border>
    </dxf>
    <dxf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border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1"/>
        </left>
        <right style="thin">
          <color theme="1"/>
        </right>
        <top/>
        <bottom/>
        <vertical style="thin">
          <color theme="1"/>
        </vertical>
        <horizontal style="thin">
          <color theme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medium">
          <color theme="1" tint="0.249977111117893"/>
        </right>
        <top style="thin">
          <color theme="1" tint="0.34998626667073579"/>
        </top>
        <bottom style="thin">
          <color theme="1" tint="0.34998626667073579"/>
        </bottom>
        <vertical/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  <protection locked="0" hidden="0"/>
    </dxf>
    <dxf>
      <border>
        <top style="thin">
          <color theme="1"/>
        </top>
      </border>
    </dxf>
    <dxf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border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1"/>
        </left>
        <right style="thin">
          <color theme="1"/>
        </right>
        <top/>
        <bottom/>
        <vertical style="thin">
          <color theme="1"/>
        </vertical>
        <horizontal style="thin">
          <color theme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theme="1" tint="0.34998626667073579"/>
        </left>
        <right/>
        <top style="thin">
          <color theme="1" tint="0.34998626667073579"/>
        </top>
        <bottom style="thin">
          <color theme="1" tint="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theme="1" tint="0.34998626667073579"/>
        </left>
        <right style="thin">
          <color theme="1" tint="0.34998626667073579"/>
        </right>
        <top style="thin">
          <color theme="1" tint="0.34998626667073579"/>
        </top>
        <bottom style="thin">
          <color theme="1" tint="0.34998626667073579"/>
        </bottom>
        <vertical style="thin">
          <color theme="1" tint="0.34998626667073579"/>
        </vertical>
        <horizontal style="thin">
          <color theme="1" tint="0.34998626667073579"/>
        </horizontal>
      </border>
    </dxf>
    <dxf>
      <border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minor"/>
      </font>
      <numFmt numFmtId="3" formatCode="#,##0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rgb="FF7F7F7F"/>
        </left>
        <right style="thin">
          <color rgb="FF7F7F7F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1078246</xdr:colOff>
      <xdr:row>1</xdr:row>
      <xdr:rowOff>35178</xdr:rowOff>
    </xdr:from>
    <xdr:to>
      <xdr:col>5</xdr:col>
      <xdr:colOff>533399</xdr:colOff>
      <xdr:row>4</xdr:row>
      <xdr:rowOff>27305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499701-0280-A80B-91FA-3668D469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9066" y="225678"/>
          <a:ext cx="1962133" cy="566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13854</xdr:colOff>
      <xdr:row>0</xdr:row>
      <xdr:rowOff>145474</xdr:rowOff>
    </xdr:from>
    <xdr:to>
      <xdr:col>5</xdr:col>
      <xdr:colOff>1167740</xdr:colOff>
      <xdr:row>4</xdr:row>
      <xdr:rowOff>59402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A168D2A-1822-8847-7574-66F59D237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55672" y="727365"/>
          <a:ext cx="2422847" cy="68089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A24BB1-5F51-4C21-982C-945E7F963DCF}" name="Table_DI" displayName="Table_DI" ref="B32:V40" totalsRowShown="0" headerRowDxfId="83" dataDxfId="82" tableBorderDxfId="81">
  <autoFilter ref="B32:V40" xr:uid="{42A24BB1-5F51-4C21-982C-945E7F963DCF}"/>
  <tableColumns count="21">
    <tableColumn id="1" xr3:uid="{F5035B2B-DDEA-4B72-9BBB-63E235224A75}" name="Navn på inntektspost" dataDxfId="80"/>
    <tableColumn id="2" xr3:uid="{EB16C287-B5FB-4BEA-A5B1-7CF92ACFB6A9}" name="Beskrivelse og kilde" dataDxfId="79"/>
    <tableColumn id="3" xr3:uid="{D05444B0-6F7A-4A67-B203-C8D6F6B3D9A1}" name="Type inntekt" dataDxfId="78"/>
    <tableColumn id="4" xr3:uid="{F896F012-5002-4ECD-80A8-DEE4F17D89C4}" name="Budsjettkategori" dataDxfId="2"/>
    <tableColumn id="5" xr3:uid="{62EC84C7-F856-438E-B486-879BA5380E58}" name="Selskapsnavn" dataDxfId="0"/>
    <tableColumn id="6" xr3:uid="{440954C7-20C0-4BD8-A69A-D2F491C08103}" name="År 1" dataDxfId="1"/>
    <tableColumn id="7" xr3:uid="{794B7C7E-4AC4-4E6A-971C-CC527CC95864}" name="År 2" dataDxfId="77"/>
    <tableColumn id="8" xr3:uid="{A95809BF-7D49-4B99-8619-06AE12AC5B8E}" name="År 3" dataDxfId="76"/>
    <tableColumn id="9" xr3:uid="{49CE50D3-2865-4123-9A88-82C7250C05B7}" name="År 4" dataDxfId="75"/>
    <tableColumn id="10" xr3:uid="{BCE77986-3C2C-4D94-92A4-B8B65AB85767}" name="År 5" dataDxfId="74"/>
    <tableColumn id="11" xr3:uid="{52AF2339-86B6-4C83-B194-0D9A0787E8FE}" name="År 6" dataDxfId="73"/>
    <tableColumn id="12" xr3:uid="{55D63D6D-49C9-4E88-B278-7D0D83CA1F48}" name="År 7" dataDxfId="72"/>
    <tableColumn id="13" xr3:uid="{F0B01ACD-D536-4774-9F18-BD24A1A404A2}" name="År 8" dataDxfId="71"/>
    <tableColumn id="14" xr3:uid="{4A2227E9-3AB6-462D-B24D-4A2323716751}" name="År 9" dataDxfId="70"/>
    <tableColumn id="15" xr3:uid="{D0C53510-B202-4B00-BA09-1BD477731BEB}" name="År 10" dataDxfId="69"/>
    <tableColumn id="16" xr3:uid="{3D6948A6-D85B-4A63-A3A6-E83A88A1CDAB}" name="År 11" dataDxfId="68"/>
    <tableColumn id="17" xr3:uid="{ADD47379-3360-493B-B38E-776D0738AE90}" name="År 12" dataDxfId="67"/>
    <tableColumn id="18" xr3:uid="{06F9B65C-DA2E-407F-A377-3DDAE6303211}" name="År 13" dataDxfId="66"/>
    <tableColumn id="19" xr3:uid="{BDC41D9A-140B-4687-9194-502269847D94}" name="År 14" dataDxfId="65"/>
    <tableColumn id="20" xr3:uid="{FEB9FF29-6F02-4D80-96EE-868E690F48FF}" name="År 15" dataDxfId="64"/>
    <tableColumn id="21" xr3:uid="{A2EC1817-6F3C-4CAA-9FDC-2671DF9692F2}" name="Sum" dataDxfId="63">
      <calculatedColumnFormula>SUM('2. Budsjett'!$G33:$U33)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EFD5411-A052-470E-B06D-4D790980AA0C}" name="Table_DK" displayName="Table_DK" ref="B44:V55" totalsRowShown="0" headerRowDxfId="62" dataDxfId="60" headerRowBorderDxfId="61" tableBorderDxfId="59" totalsRowBorderDxfId="58">
  <autoFilter ref="B44:V55" xr:uid="{1EFD5411-A052-470E-B06D-4D790980AA0C}"/>
  <tableColumns count="21">
    <tableColumn id="1" xr3:uid="{18DAC603-70A8-48C8-A005-26ECE963B04C}" name="Navn på kostnadspost" dataDxfId="57"/>
    <tableColumn id="2" xr3:uid="{F958AB3E-2D55-47B3-9BB9-F3C63EBA5C47}" name="Beskrivelse og kilde" dataDxfId="56"/>
    <tableColumn id="3" xr3:uid="{A767B4D7-5563-4970-90F4-E10653F62705}" name="Type kostnad" dataDxfId="55"/>
    <tableColumn id="4" xr3:uid="{684241BC-6C87-4322-9618-F13C24D1143B}" name="Budsjettkategori" dataDxfId="54"/>
    <tableColumn id="5" xr3:uid="{F8310385-1026-429C-B934-8CFB180AD91E}" name="Selskapsnavn" dataDxfId="53"/>
    <tableColumn id="6" xr3:uid="{DCFB27BF-46D4-4844-B4CA-0258147C3813}" name="År 1" dataDxfId="52"/>
    <tableColumn id="7" xr3:uid="{94732F4B-5AAB-4C8F-A1B5-FDDD2394BB95}" name="År 2" dataDxfId="51"/>
    <tableColumn id="8" xr3:uid="{60D17859-B1CB-406B-9156-1572D7D29147}" name="År 3" dataDxfId="50"/>
    <tableColumn id="9" xr3:uid="{2838E6B4-BF98-45EB-B41B-A407196909B2}" name="År 4" dataDxfId="49"/>
    <tableColumn id="10" xr3:uid="{A31941DC-9EAD-4553-AB63-F7535901F911}" name="År 5" dataDxfId="48"/>
    <tableColumn id="11" xr3:uid="{6AE8C15D-8EA6-466C-B1B7-872920D0C1BA}" name="År 6" dataDxfId="47"/>
    <tableColumn id="12" xr3:uid="{A585BD0A-120C-4E5B-A4F5-5441090535ED}" name="År 7" dataDxfId="46"/>
    <tableColumn id="13" xr3:uid="{E5B05348-F401-41DB-890F-8328E46DD70E}" name="År 8" dataDxfId="45"/>
    <tableColumn id="14" xr3:uid="{E6A2E042-7C89-44E9-8E1A-C3F3C7F23D98}" name="År 9" dataDxfId="44"/>
    <tableColumn id="15" xr3:uid="{9B4C02CF-3215-4B1E-BC4F-35709C31FA40}" name="År 10" dataDxfId="43"/>
    <tableColumn id="16" xr3:uid="{DC2D6C7C-92F6-4074-A153-D2EA296A8F82}" name="År 11" dataDxfId="42"/>
    <tableColumn id="17" xr3:uid="{8BA383D9-5BE0-4860-ADC6-35260D3ACFE7}" name="År 12" dataDxfId="41"/>
    <tableColumn id="18" xr3:uid="{4DFF115A-F700-4937-B3EC-1F625EFD9CF8}" name="År 13" dataDxfId="40"/>
    <tableColumn id="19" xr3:uid="{02C14D0B-82FD-49A8-B68A-B5D448A4F2B7}" name="År 14" dataDxfId="39"/>
    <tableColumn id="20" xr3:uid="{06BEE4AD-1AEA-45E6-969F-A023EBF14DB1}" name="År 15" dataDxfId="38"/>
    <tableColumn id="21" xr3:uid="{AD8BD2ED-6F36-4A0B-915F-F6EEE23B6334}" name="Sum" dataDxfId="37">
      <calculatedColumnFormula>SUM('2. Budsjett'!$G45:$U45)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A047476-C446-4D4D-B1A7-DDD921E91C19}" name="Table_INV" displayName="Table_INV" ref="B59:V74" totalsRowShown="0" headerRowDxfId="36" dataDxfId="34" headerRowBorderDxfId="35" tableBorderDxfId="33" totalsRowBorderDxfId="32">
  <autoFilter ref="B59:V74" xr:uid="{8A047476-C446-4D4D-B1A7-DDD921E91C19}"/>
  <tableColumns count="21">
    <tableColumn id="1" xr3:uid="{1E7B87DD-AB5B-4CD4-8D0B-9EEA9793D0DC}" name="Navn på kostnadspost" dataDxfId="31"/>
    <tableColumn id="2" xr3:uid="{BCA684D7-3DA7-4E24-8755-A0AE86020DEF}" name="Beskrielse og kilde" dataDxfId="30"/>
    <tableColumn id="3" xr3:uid="{C83EBD55-7CFB-498F-A20B-22350355BCCE}" name="Type kostnad" dataDxfId="29"/>
    <tableColumn id="4" xr3:uid="{89B86FBE-FBF5-44FA-8DFA-D2ACDF259A6E}" name="Budsjettkategori" dataDxfId="28"/>
    <tableColumn id="5" xr3:uid="{7FFBA05E-0F99-4A5A-ACA3-FF49C7217D63}" name="Selskapsnavn" dataDxfId="27"/>
    <tableColumn id="6" xr3:uid="{63D75510-5585-4A70-9108-9172618D864E}" name="År 1" dataDxfId="26"/>
    <tableColumn id="7" xr3:uid="{1DE88DAA-CB2D-4C4E-8BA1-9BECA232CA1C}" name="År 2" dataDxfId="25"/>
    <tableColumn id="8" xr3:uid="{16E11DF0-9656-484D-B6CA-5B2466A6F00A}" name="År 3" dataDxfId="24"/>
    <tableColumn id="9" xr3:uid="{C68D3C17-75E5-4EDB-9FEF-69D59F51F11B}" name="År 4" dataDxfId="23"/>
    <tableColumn id="10" xr3:uid="{991ADAB8-1CE3-448B-9628-58B101D81AC7}" name="År 5" dataDxfId="22"/>
    <tableColumn id="11" xr3:uid="{64045C35-0511-48DE-83C2-AE39DC704308}" name="År 6" dataDxfId="21"/>
    <tableColumn id="12" xr3:uid="{18DC66E6-8234-4D72-BEA5-5DDDD84A1337}" name="År 7" dataDxfId="20"/>
    <tableColumn id="13" xr3:uid="{848D913A-EC0E-4BE1-A676-AE0E2AF15E4C}" name="År 8" dataDxfId="19"/>
    <tableColumn id="14" xr3:uid="{0ECF3288-E383-425F-A598-326CDEC5D34A}" name="År 9" dataDxfId="18"/>
    <tableColumn id="15" xr3:uid="{31FCBE12-41E1-49B3-B3ED-395796CC3A2D}" name="År 10" dataDxfId="17"/>
    <tableColumn id="16" xr3:uid="{FC7454F0-1920-4329-B37A-5A648BD9D4B9}" name="År 11" dataDxfId="16"/>
    <tableColumn id="17" xr3:uid="{B9BC62EF-58A2-4071-AA11-C1795F546E45}" name="År 12" dataDxfId="15"/>
    <tableColumn id="18" xr3:uid="{855B6B54-03F3-4B36-A969-CD9134956EF6}" name="År 13" dataDxfId="14"/>
    <tableColumn id="19" xr3:uid="{FBF860EF-7444-4336-82CC-6E9D93625EED}" name="År 14" dataDxfId="13"/>
    <tableColumn id="20" xr3:uid="{840E4982-F60B-4345-A6D1-8FF60B83C94B}" name="År 15" dataDxfId="12"/>
    <tableColumn id="21" xr3:uid="{565ADDE2-3A30-4DA0-8EEC-5ECE4F493073}" name="Sum" dataDxfId="11">
      <calculatedColumnFormula>SUM('2. Budsjett'!$G60:$U60)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Enovaa">
      <a:dk1>
        <a:sysClr val="windowText" lastClr="000000"/>
      </a:dk1>
      <a:lt1>
        <a:sysClr val="window" lastClr="FFFFFF"/>
      </a:lt1>
      <a:dk2>
        <a:srgbClr val="334947"/>
      </a:dk2>
      <a:lt2>
        <a:srgbClr val="E5E1DC"/>
      </a:lt2>
      <a:accent1>
        <a:srgbClr val="334947"/>
      </a:accent1>
      <a:accent2>
        <a:srgbClr val="EC8450"/>
      </a:accent2>
      <a:accent3>
        <a:srgbClr val="66C299"/>
      </a:accent3>
      <a:accent4>
        <a:srgbClr val="E5E1DC"/>
      </a:accent4>
      <a:accent5>
        <a:srgbClr val="5F8899"/>
      </a:accent5>
      <a:accent6>
        <a:srgbClr val="ABDFEA"/>
      </a:accent6>
      <a:hlink>
        <a:srgbClr val="0563C1"/>
      </a:hlink>
      <a:folHlink>
        <a:srgbClr val="954F72"/>
      </a:folHlink>
    </a:clrScheme>
    <a:fontScheme name="Enovaa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regjeringen.no/no/tema/okonomi-og-budsjett/statlig-okonomistyring/samfunnsokonomiske-analyser/karbonprisbaner-for-bruk-i-samfunnsokonomiske-analyser/karbonprisbaner-for-bruk-i-samfunnsokonomiske-analyser-i-2026/id3143808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regjeringen.no/no/tema/okonomi-og-budsjett/statlig-okonomistyring/samfunnsokonomiske-analyser/karbonprisbaner-for-bruk-i-samfunnsokonomiske-analyser/karbonprisbaner-for-bruk-i-samfunnsokonomiske-analyser-i-2026/id3143808/" TargetMode="External"/><Relationship Id="rId1" Type="http://schemas.openxmlformats.org/officeDocument/2006/relationships/hyperlink" Target="https://www.regjeringen.no/no/tema/okonomi-og-budsjett/statlig-okonomistyring/samfunnsokonomiske-analyser/karbonprisbaner-for-bruk-i-samfunnsokonomiske-analyser/karbonprisbaner-for-bruk-i-samfunnsokonomiske-analyser-i-2026/id3143808/" TargetMode="External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DA542-26AB-4741-B6C6-9185C6575DC2}">
  <sheetPr>
    <tabColor theme="6" tint="0.39997558519241921"/>
    <pageSetUpPr fitToPage="1"/>
  </sheetPr>
  <dimension ref="B1:G171"/>
  <sheetViews>
    <sheetView tabSelected="1" topLeftCell="A20" zoomScaleNormal="100" workbookViewId="0"/>
  </sheetViews>
  <sheetFormatPr defaultColWidth="10" defaultRowHeight="16.5" customHeight="1" x14ac:dyDescent="0.25"/>
  <cols>
    <col min="1" max="1" width="10" style="67"/>
    <col min="2" max="2" width="20.1640625" style="67" customWidth="1"/>
    <col min="3" max="3" width="26.08203125" style="67" customWidth="1"/>
    <col min="4" max="4" width="16.83203125" style="67" customWidth="1"/>
    <col min="5" max="7" width="16" style="67" customWidth="1"/>
    <col min="8" max="16384" width="10" style="67"/>
  </cols>
  <sheetData>
    <row r="1" spans="2:2" ht="15" customHeight="1" x14ac:dyDescent="0.25"/>
    <row r="2" spans="2:2" ht="15" customHeight="1" x14ac:dyDescent="0.25"/>
    <row r="3" spans="2:2" ht="15" customHeight="1" x14ac:dyDescent="0.25"/>
    <row r="4" spans="2:2" ht="15" customHeight="1" x14ac:dyDescent="0.25"/>
    <row r="5" spans="2:2" ht="26.5" customHeight="1" x14ac:dyDescent="0.45">
      <c r="B5" s="76" t="s">
        <v>0</v>
      </c>
    </row>
    <row r="6" spans="2:2" ht="15" customHeight="1" x14ac:dyDescent="0.25">
      <c r="B6" s="67" t="s">
        <v>1</v>
      </c>
    </row>
    <row r="7" spans="2:2" ht="15" customHeight="1" x14ac:dyDescent="0.25">
      <c r="B7" s="67" t="s">
        <v>2</v>
      </c>
    </row>
    <row r="8" spans="2:2" ht="15" customHeight="1" x14ac:dyDescent="0.25"/>
    <row r="9" spans="2:2" ht="15" customHeight="1" x14ac:dyDescent="0.25"/>
    <row r="10" spans="2:2" ht="15" customHeight="1" x14ac:dyDescent="0.3">
      <c r="B10" s="29" t="s">
        <v>3</v>
      </c>
    </row>
    <row r="11" spans="2:2" ht="15" customHeight="1" x14ac:dyDescent="0.25"/>
    <row r="12" spans="2:2" ht="15" customHeight="1" x14ac:dyDescent="0.25">
      <c r="B12" s="67" t="s">
        <v>4</v>
      </c>
    </row>
    <row r="13" spans="2:2" ht="15" customHeight="1" x14ac:dyDescent="0.25">
      <c r="B13" s="67" t="s">
        <v>5</v>
      </c>
    </row>
    <row r="14" spans="2:2" ht="15" customHeight="1" x14ac:dyDescent="0.25"/>
    <row r="15" spans="2:2" ht="15" customHeight="1" x14ac:dyDescent="0.25">
      <c r="B15" s="67" t="s">
        <v>6</v>
      </c>
    </row>
    <row r="16" spans="2:2" ht="15" customHeight="1" x14ac:dyDescent="0.25">
      <c r="B16" s="67" t="s">
        <v>7</v>
      </c>
    </row>
    <row r="17" spans="2:2" ht="15" customHeight="1" x14ac:dyDescent="0.25">
      <c r="B17" s="67" t="s">
        <v>8</v>
      </c>
    </row>
    <row r="18" spans="2:2" ht="15" customHeight="1" x14ac:dyDescent="0.25"/>
    <row r="19" spans="2:2" ht="15" customHeight="1" x14ac:dyDescent="0.25"/>
    <row r="20" spans="2:2" ht="15" customHeight="1" x14ac:dyDescent="0.25"/>
    <row r="21" spans="2:2" ht="15" customHeight="1" x14ac:dyDescent="0.3">
      <c r="B21" s="29" t="s">
        <v>9</v>
      </c>
    </row>
    <row r="22" spans="2:2" ht="15" customHeight="1" x14ac:dyDescent="0.25"/>
    <row r="23" spans="2:2" ht="15" customHeight="1" x14ac:dyDescent="0.25">
      <c r="B23" s="79" t="s">
        <v>10</v>
      </c>
    </row>
    <row r="24" spans="2:2" ht="15" customHeight="1" x14ac:dyDescent="0.25">
      <c r="B24" s="67" t="s">
        <v>11</v>
      </c>
    </row>
    <row r="25" spans="2:2" ht="15" customHeight="1" x14ac:dyDescent="0.25">
      <c r="B25" s="81" t="s">
        <v>12</v>
      </c>
    </row>
    <row r="26" spans="2:2" ht="15" customHeight="1" x14ac:dyDescent="0.25">
      <c r="B26" s="81" t="s">
        <v>13</v>
      </c>
    </row>
    <row r="27" spans="2:2" ht="15" customHeight="1" x14ac:dyDescent="0.45">
      <c r="B27" s="81" t="s">
        <v>14</v>
      </c>
    </row>
    <row r="28" spans="2:2" ht="15" customHeight="1" x14ac:dyDescent="0.25">
      <c r="B28" s="81"/>
    </row>
    <row r="29" spans="2:2" ht="15" customHeight="1" x14ac:dyDescent="0.25">
      <c r="B29" s="81" t="s">
        <v>15</v>
      </c>
    </row>
    <row r="30" spans="2:2" ht="15" customHeight="1" x14ac:dyDescent="0.25">
      <c r="B30" s="81" t="s">
        <v>16</v>
      </c>
    </row>
    <row r="31" spans="2:2" ht="15" customHeight="1" x14ac:dyDescent="0.25">
      <c r="B31" s="81" t="s">
        <v>17</v>
      </c>
    </row>
    <row r="32" spans="2:2" ht="15" customHeight="1" x14ac:dyDescent="0.25">
      <c r="B32" s="81"/>
    </row>
    <row r="33" spans="2:3" ht="15" customHeight="1" x14ac:dyDescent="0.25">
      <c r="B33" s="82" t="s">
        <v>18</v>
      </c>
    </row>
    <row r="34" spans="2:3" ht="15" customHeight="1" x14ac:dyDescent="0.25">
      <c r="B34" s="81" t="s">
        <v>19</v>
      </c>
    </row>
    <row r="35" spans="2:3" ht="15" customHeight="1" x14ac:dyDescent="0.25">
      <c r="B35" s="81" t="s">
        <v>220</v>
      </c>
    </row>
    <row r="36" spans="2:3" ht="15" customHeight="1" x14ac:dyDescent="0.25">
      <c r="B36" s="81" t="s">
        <v>219</v>
      </c>
    </row>
    <row r="37" spans="2:3" ht="15" customHeight="1" x14ac:dyDescent="0.25">
      <c r="B37" s="81" t="s">
        <v>226</v>
      </c>
    </row>
    <row r="38" spans="2:3" ht="15" customHeight="1" x14ac:dyDescent="0.25">
      <c r="B38" s="81" t="s">
        <v>227</v>
      </c>
    </row>
    <row r="39" spans="2:3" ht="15" customHeight="1" x14ac:dyDescent="0.25">
      <c r="B39" s="81"/>
    </row>
    <row r="40" spans="2:3" ht="15" customHeight="1" x14ac:dyDescent="0.25">
      <c r="B40" s="81" t="s">
        <v>20</v>
      </c>
    </row>
    <row r="41" spans="2:3" ht="15" customHeight="1" x14ac:dyDescent="0.25">
      <c r="B41" s="81" t="s">
        <v>21</v>
      </c>
    </row>
    <row r="42" spans="2:3" ht="15" customHeight="1" x14ac:dyDescent="0.25">
      <c r="B42"/>
    </row>
    <row r="43" spans="2:3" ht="15" customHeight="1" x14ac:dyDescent="0.3">
      <c r="B43" s="67" t="s">
        <v>22</v>
      </c>
    </row>
    <row r="44" spans="2:3" ht="15" customHeight="1" x14ac:dyDescent="0.25">
      <c r="B44" s="70" t="s">
        <v>23</v>
      </c>
    </row>
    <row r="45" spans="2:3" ht="15" customHeight="1" x14ac:dyDescent="0.25">
      <c r="B45" s="67" t="s">
        <v>24</v>
      </c>
    </row>
    <row r="46" spans="2:3" ht="15" customHeight="1" x14ac:dyDescent="0.25">
      <c r="B46" s="67" t="s">
        <v>25</v>
      </c>
    </row>
    <row r="47" spans="2:3" ht="15" customHeight="1" x14ac:dyDescent="0.3">
      <c r="B47" s="77"/>
      <c r="C47" s="72"/>
    </row>
    <row r="48" spans="2:3" ht="15" customHeight="1" x14ac:dyDescent="0.25">
      <c r="B48" s="73" t="s">
        <v>26</v>
      </c>
      <c r="C48" s="72"/>
    </row>
    <row r="49" spans="2:7" ht="15" customHeight="1" x14ac:dyDescent="0.25">
      <c r="C49" s="72"/>
    </row>
    <row r="50" spans="2:7" ht="15" customHeight="1" x14ac:dyDescent="0.25">
      <c r="B50" s="67" t="s">
        <v>27</v>
      </c>
      <c r="C50" s="67" t="s">
        <v>28</v>
      </c>
    </row>
    <row r="51" spans="2:7" ht="15" customHeight="1" x14ac:dyDescent="0.25">
      <c r="B51" s="71" t="s">
        <v>29</v>
      </c>
      <c r="C51" s="197" t="s">
        <v>30</v>
      </c>
      <c r="D51" s="197"/>
      <c r="E51" s="197"/>
    </row>
    <row r="52" spans="2:7" ht="15" customHeight="1" x14ac:dyDescent="0.25">
      <c r="B52" s="71" t="s">
        <v>31</v>
      </c>
      <c r="C52" s="194" t="s">
        <v>32</v>
      </c>
      <c r="D52" s="195"/>
      <c r="E52" s="196"/>
    </row>
    <row r="53" spans="2:7" ht="15" customHeight="1" x14ac:dyDescent="0.25">
      <c r="B53" s="71" t="s">
        <v>33</v>
      </c>
      <c r="C53" s="194" t="s">
        <v>34</v>
      </c>
      <c r="D53" s="195"/>
      <c r="E53" s="196"/>
    </row>
    <row r="54" spans="2:7" ht="15" customHeight="1" x14ac:dyDescent="0.25">
      <c r="B54" s="71" t="s">
        <v>35</v>
      </c>
      <c r="C54" s="194" t="s">
        <v>36</v>
      </c>
      <c r="D54" s="195"/>
      <c r="E54" s="196"/>
      <c r="F54" s="85"/>
      <c r="G54" s="85"/>
    </row>
    <row r="55" spans="2:7" ht="15" customHeight="1" x14ac:dyDescent="0.25">
      <c r="B55" s="71" t="s">
        <v>37</v>
      </c>
      <c r="C55" s="194" t="s">
        <v>38</v>
      </c>
      <c r="D55" s="195"/>
      <c r="E55" s="196"/>
      <c r="F55" s="85"/>
      <c r="G55" s="85"/>
    </row>
    <row r="56" spans="2:7" ht="15" customHeight="1" x14ac:dyDescent="0.25">
      <c r="B56" s="73"/>
      <c r="C56" s="72"/>
      <c r="D56" s="84"/>
      <c r="E56" s="85"/>
      <c r="F56" s="85"/>
      <c r="G56" s="85"/>
    </row>
    <row r="57" spans="2:7" ht="15" customHeight="1" x14ac:dyDescent="0.25"/>
    <row r="58" spans="2:7" ht="15" customHeight="1" x14ac:dyDescent="0.25">
      <c r="B58" s="79" t="s">
        <v>39</v>
      </c>
    </row>
    <row r="59" spans="2:7" ht="15" customHeight="1" x14ac:dyDescent="0.25">
      <c r="B59" s="67" t="s">
        <v>40</v>
      </c>
    </row>
    <row r="60" spans="2:7" ht="15" customHeight="1" x14ac:dyDescent="0.25">
      <c r="B60" s="67" t="s">
        <v>41</v>
      </c>
    </row>
    <row r="61" spans="2:7" ht="15" customHeight="1" x14ac:dyDescent="0.25">
      <c r="B61" s="67" t="s">
        <v>42</v>
      </c>
    </row>
    <row r="62" spans="2:7" ht="15" customHeight="1" x14ac:dyDescent="0.25">
      <c r="B62" s="67" t="s">
        <v>43</v>
      </c>
    </row>
    <row r="63" spans="2:7" ht="15" customHeight="1" x14ac:dyDescent="0.25">
      <c r="B63" s="67" t="s">
        <v>221</v>
      </c>
    </row>
    <row r="64" spans="2:7" ht="15" customHeight="1" x14ac:dyDescent="0.25"/>
    <row r="65" spans="2:3" ht="15" customHeight="1" x14ac:dyDescent="0.3">
      <c r="B65" s="29" t="s">
        <v>44</v>
      </c>
    </row>
    <row r="66" spans="2:3" ht="15" customHeight="1" x14ac:dyDescent="0.25"/>
    <row r="67" spans="2:3" ht="15" customHeight="1" x14ac:dyDescent="0.25">
      <c r="B67" s="22"/>
      <c r="C67" s="67" t="s">
        <v>45</v>
      </c>
    </row>
    <row r="68" spans="2:3" ht="15" customHeight="1" x14ac:dyDescent="0.25">
      <c r="B68" s="88"/>
      <c r="C68" s="67" t="s">
        <v>46</v>
      </c>
    </row>
    <row r="69" spans="2:3" ht="15" customHeight="1" x14ac:dyDescent="0.25">
      <c r="B69" s="98"/>
      <c r="C69" s="67" t="s">
        <v>47</v>
      </c>
    </row>
    <row r="70" spans="2:3" ht="15" customHeight="1" x14ac:dyDescent="0.25"/>
    <row r="71" spans="2:3" ht="15" customHeight="1" x14ac:dyDescent="0.25">
      <c r="B71" s="69"/>
    </row>
    <row r="72" spans="2:3" ht="15" customHeight="1" x14ac:dyDescent="0.25"/>
    <row r="73" spans="2:3" ht="15" customHeight="1" x14ac:dyDescent="0.25"/>
    <row r="74" spans="2:3" ht="15" customHeight="1" x14ac:dyDescent="0.25"/>
    <row r="75" spans="2:3" ht="15" customHeight="1" x14ac:dyDescent="0.25"/>
    <row r="76" spans="2:3" ht="15" customHeight="1" x14ac:dyDescent="0.25"/>
    <row r="77" spans="2:3" ht="15" customHeight="1" x14ac:dyDescent="0.25"/>
    <row r="78" spans="2:3" ht="15" customHeight="1" x14ac:dyDescent="0.25"/>
    <row r="79" spans="2:3" ht="15" customHeight="1" x14ac:dyDescent="0.25"/>
    <row r="80" spans="2:3" ht="15" customHeight="1" x14ac:dyDescent="0.25"/>
    <row r="81" spans="3:3" ht="15" customHeight="1" x14ac:dyDescent="0.25"/>
    <row r="82" spans="3:3" ht="15" customHeight="1" x14ac:dyDescent="0.25"/>
    <row r="83" spans="3:3" ht="15" customHeight="1" x14ac:dyDescent="0.35">
      <c r="C83" s="68"/>
    </row>
    <row r="84" spans="3:3" ht="15" customHeight="1" x14ac:dyDescent="0.25"/>
    <row r="85" spans="3:3" ht="15" customHeight="1" x14ac:dyDescent="0.25"/>
    <row r="86" spans="3:3" ht="15" customHeight="1" x14ac:dyDescent="0.25"/>
    <row r="87" spans="3:3" ht="15" customHeight="1" x14ac:dyDescent="0.25"/>
    <row r="88" spans="3:3" ht="15" customHeight="1" x14ac:dyDescent="0.25"/>
    <row r="89" spans="3:3" ht="15" customHeight="1" x14ac:dyDescent="0.25"/>
    <row r="90" spans="3:3" ht="15" customHeight="1" x14ac:dyDescent="0.25"/>
    <row r="91" spans="3:3" ht="15" customHeight="1" x14ac:dyDescent="0.25"/>
    <row r="92" spans="3:3" ht="15" customHeight="1" x14ac:dyDescent="0.25"/>
    <row r="93" spans="3:3" ht="15" customHeight="1" x14ac:dyDescent="0.25"/>
    <row r="94" spans="3:3" ht="15" customHeight="1" x14ac:dyDescent="0.25"/>
    <row r="95" spans="3:3" ht="15" customHeight="1" x14ac:dyDescent="0.25"/>
    <row r="96" spans="3:3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</sheetData>
  <sheetProtection algorithmName="SHA-512" hashValue="QAACagx3fE+RZbXXu5w6pjLNSHOqU3io5iq/+lsruzkITMDSbwYzS3P0ZBpY1YBpw2rBEmgN6+sSdA/YXwx4Ug==" saltValue="lrD6+L6N90K4ORI5T0C+ag==" spinCount="100000" sheet="1" objects="1" scenarios="1"/>
  <mergeCells count="5">
    <mergeCell ref="C54:E54"/>
    <mergeCell ref="C55:E55"/>
    <mergeCell ref="C51:E51"/>
    <mergeCell ref="C52:E52"/>
    <mergeCell ref="C53:E53"/>
  </mergeCells>
  <hyperlinks>
    <hyperlink ref="B44" r:id="rId1" xr:uid="{FF16EA19-4553-4611-B599-F2D5C303E8A2}"/>
  </hyperlinks>
  <pageMargins left="0.7" right="0.7" top="0.75" bottom="0.75" header="0.3" footer="0.3"/>
  <pageSetup paperSize="9" scale="6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116C2-ABEF-4DBD-AD2D-A85C597E0102}">
  <sheetPr>
    <tabColor theme="6" tint="0.79998168889431442"/>
  </sheetPr>
  <dimension ref="B1:M43"/>
  <sheetViews>
    <sheetView showGridLines="0" topLeftCell="A14" zoomScale="110" zoomScaleNormal="110" workbookViewId="0">
      <selection activeCell="D34" sqref="D34:E34"/>
    </sheetView>
  </sheetViews>
  <sheetFormatPr defaultRowHeight="13.5" x14ac:dyDescent="0.25"/>
  <cols>
    <col min="2" max="2" width="31.1640625" customWidth="1"/>
    <col min="3" max="3" width="17.33203125" customWidth="1"/>
    <col min="4" max="14" width="16.58203125" customWidth="1"/>
  </cols>
  <sheetData>
    <row r="1" spans="2:6" ht="15" customHeight="1" x14ac:dyDescent="0.25"/>
    <row r="2" spans="2:6" ht="15" customHeight="1" x14ac:dyDescent="0.35">
      <c r="B2" s="7"/>
    </row>
    <row r="3" spans="2:6" ht="15" customHeight="1" x14ac:dyDescent="0.35">
      <c r="B3" s="80" t="s">
        <v>48</v>
      </c>
    </row>
    <row r="4" spans="2:6" ht="15" customHeight="1" x14ac:dyDescent="0.35">
      <c r="B4" s="23"/>
    </row>
    <row r="5" spans="2:6" ht="15" customHeight="1" x14ac:dyDescent="0.25"/>
    <row r="6" spans="2:6" ht="15" customHeight="1" x14ac:dyDescent="0.3">
      <c r="B6" s="29" t="s">
        <v>49</v>
      </c>
      <c r="C6" s="3"/>
    </row>
    <row r="7" spans="2:6" ht="15" customHeight="1" x14ac:dyDescent="0.25">
      <c r="B7" t="s">
        <v>50</v>
      </c>
      <c r="D7" s="198"/>
      <c r="E7" s="198"/>
      <c r="F7" s="198"/>
    </row>
    <row r="8" spans="2:6" ht="15" customHeight="1" x14ac:dyDescent="0.25">
      <c r="B8" t="s">
        <v>51</v>
      </c>
      <c r="D8" s="198"/>
      <c r="E8" s="198"/>
      <c r="F8" s="198"/>
    </row>
    <row r="9" spans="2:6" ht="15" customHeight="1" x14ac:dyDescent="0.25">
      <c r="B9" t="s">
        <v>52</v>
      </c>
      <c r="C9" s="14" t="s">
        <v>53</v>
      </c>
      <c r="D9" s="192"/>
      <c r="E9" s="48"/>
      <c r="F9" s="48"/>
    </row>
    <row r="10" spans="2:6" ht="15" customHeight="1" x14ac:dyDescent="0.25">
      <c r="B10" t="s">
        <v>54</v>
      </c>
      <c r="C10" s="14" t="s">
        <v>55</v>
      </c>
      <c r="D10" s="191"/>
      <c r="E10" s="48"/>
      <c r="F10" s="48"/>
    </row>
    <row r="11" spans="2:6" ht="15" customHeight="1" x14ac:dyDescent="0.25">
      <c r="B11" t="s">
        <v>56</v>
      </c>
      <c r="C11" s="14" t="s">
        <v>53</v>
      </c>
      <c r="D11" s="193" t="str">
        <f>IF($D$10&lt;&gt;"",Første_år_investering+D10,"")</f>
        <v/>
      </c>
    </row>
    <row r="12" spans="2:6" ht="15" customHeight="1" x14ac:dyDescent="0.25">
      <c r="D12" s="1"/>
    </row>
    <row r="13" spans="2:6" ht="15" customHeight="1" x14ac:dyDescent="0.3">
      <c r="B13" s="29" t="s">
        <v>57</v>
      </c>
      <c r="C13" s="3"/>
      <c r="D13" s="1"/>
    </row>
    <row r="14" spans="2:6" ht="15" customHeight="1" x14ac:dyDescent="0.25">
      <c r="B14" t="s">
        <v>58</v>
      </c>
      <c r="C14" s="14" t="s">
        <v>59</v>
      </c>
      <c r="D14" s="191"/>
    </row>
    <row r="15" spans="2:6" ht="15" customHeight="1" x14ac:dyDescent="0.25">
      <c r="B15" t="s">
        <v>60</v>
      </c>
      <c r="C15" s="14" t="s">
        <v>59</v>
      </c>
      <c r="D15" s="189"/>
    </row>
    <row r="16" spans="2:6" ht="15" customHeight="1" x14ac:dyDescent="0.45">
      <c r="B16" t="s">
        <v>61</v>
      </c>
      <c r="C16" s="14" t="s">
        <v>62</v>
      </c>
      <c r="D16" s="190" t="str">
        <f>IF($D$28&lt;&gt;0,$D$28,"")</f>
        <v/>
      </c>
    </row>
    <row r="17" spans="2:13" ht="15" customHeight="1" x14ac:dyDescent="0.3">
      <c r="B17" t="s">
        <v>63</v>
      </c>
      <c r="C17" s="14" t="s">
        <v>64</v>
      </c>
      <c r="D17" s="190" t="str">
        <f>IF(Budtonn&lt;&gt;"",(D14+D15)/D16,"")</f>
        <v/>
      </c>
      <c r="E17" s="97"/>
    </row>
    <row r="18" spans="2:13" ht="15" customHeight="1" x14ac:dyDescent="0.25">
      <c r="C18" s="14"/>
    </row>
    <row r="19" spans="2:13" ht="15" customHeight="1" x14ac:dyDescent="0.25">
      <c r="C19" s="14"/>
      <c r="D19" s="2"/>
    </row>
    <row r="20" spans="2:13" ht="15" customHeight="1" x14ac:dyDescent="0.45">
      <c r="B20" s="29" t="s">
        <v>65</v>
      </c>
      <c r="C20" s="14"/>
    </row>
    <row r="21" spans="2:13" ht="15" customHeight="1" x14ac:dyDescent="0.25">
      <c r="C21" s="14"/>
      <c r="D21" t="s">
        <v>66</v>
      </c>
      <c r="M21" t="s">
        <v>67</v>
      </c>
    </row>
    <row r="22" spans="2:13" ht="15" customHeight="1" x14ac:dyDescent="0.3">
      <c r="B22" s="86" t="s">
        <v>68</v>
      </c>
      <c r="C22" s="87" t="s">
        <v>69</v>
      </c>
      <c r="D22" s="41" t="str">
        <f>$D$11</f>
        <v/>
      </c>
      <c r="E22" s="42" t="str">
        <f>IF(D22&lt;&gt;"",D22+1,"")</f>
        <v/>
      </c>
      <c r="F22" s="42" t="str">
        <f t="shared" ref="F22:M22" si="0">IF(E22&lt;&gt;"",E22+1,"")</f>
        <v/>
      </c>
      <c r="G22" s="42" t="str">
        <f t="shared" si="0"/>
        <v/>
      </c>
      <c r="H22" s="42" t="str">
        <f t="shared" si="0"/>
        <v/>
      </c>
      <c r="I22" s="42" t="str">
        <f t="shared" si="0"/>
        <v/>
      </c>
      <c r="J22" s="42" t="str">
        <f t="shared" si="0"/>
        <v/>
      </c>
      <c r="K22" s="42" t="str">
        <f t="shared" si="0"/>
        <v/>
      </c>
      <c r="L22" s="42" t="str">
        <f t="shared" si="0"/>
        <v/>
      </c>
      <c r="M22" s="42" t="str">
        <f t="shared" si="0"/>
        <v/>
      </c>
    </row>
    <row r="23" spans="2:13" ht="15" customHeight="1" x14ac:dyDescent="0.45">
      <c r="B23" t="s">
        <v>70</v>
      </c>
      <c r="C23" s="14" t="s">
        <v>62</v>
      </c>
      <c r="D23" s="187"/>
      <c r="E23" s="187"/>
      <c r="F23" s="187"/>
      <c r="G23" s="187"/>
      <c r="H23" s="187"/>
      <c r="I23" s="187"/>
      <c r="J23" s="187"/>
      <c r="K23" s="187"/>
      <c r="L23" s="187"/>
      <c r="M23" s="187"/>
    </row>
    <row r="24" spans="2:13" ht="15" customHeight="1" x14ac:dyDescent="0.45">
      <c r="B24" t="s">
        <v>71</v>
      </c>
      <c r="C24" s="14" t="s">
        <v>62</v>
      </c>
      <c r="D24" s="188"/>
      <c r="E24" s="188"/>
      <c r="F24" s="188"/>
      <c r="G24" s="188"/>
      <c r="H24" s="188"/>
      <c r="I24" s="188"/>
      <c r="J24" s="188"/>
      <c r="K24" s="188"/>
      <c r="L24" s="188"/>
      <c r="M24" s="188"/>
    </row>
    <row r="25" spans="2:13" ht="15" customHeight="1" x14ac:dyDescent="0.45">
      <c r="B25" t="s">
        <v>72</v>
      </c>
      <c r="C25" s="14" t="s">
        <v>62</v>
      </c>
      <c r="D25" s="188"/>
      <c r="E25" s="188"/>
      <c r="F25" s="188"/>
      <c r="G25" s="188"/>
      <c r="H25" s="188"/>
      <c r="I25" s="188"/>
      <c r="J25" s="188"/>
      <c r="K25" s="188"/>
      <c r="L25" s="188"/>
      <c r="M25" s="188"/>
    </row>
    <row r="26" spans="2:13" ht="15" customHeight="1" x14ac:dyDescent="0.25">
      <c r="B26" s="6" t="s">
        <v>73</v>
      </c>
      <c r="C26" s="21"/>
      <c r="D26" s="31">
        <f t="shared" ref="D26:M26" si="1">SUM(D23:D25)</f>
        <v>0</v>
      </c>
      <c r="E26" s="31">
        <f t="shared" si="1"/>
        <v>0</v>
      </c>
      <c r="F26" s="31">
        <f t="shared" si="1"/>
        <v>0</v>
      </c>
      <c r="G26" s="31">
        <f t="shared" si="1"/>
        <v>0</v>
      </c>
      <c r="H26" s="31">
        <f t="shared" si="1"/>
        <v>0</v>
      </c>
      <c r="I26" s="31">
        <f t="shared" si="1"/>
        <v>0</v>
      </c>
      <c r="J26" s="31">
        <f t="shared" si="1"/>
        <v>0</v>
      </c>
      <c r="K26" s="31">
        <f t="shared" si="1"/>
        <v>0</v>
      </c>
      <c r="L26" s="31">
        <f t="shared" si="1"/>
        <v>0</v>
      </c>
      <c r="M26" s="31">
        <f t="shared" si="1"/>
        <v>0</v>
      </c>
    </row>
    <row r="27" spans="2:13" ht="15" customHeight="1" x14ac:dyDescent="0.25">
      <c r="E27" s="2"/>
      <c r="F27" s="2"/>
      <c r="G27" s="2"/>
      <c r="H27" s="2"/>
      <c r="I27" s="2"/>
      <c r="J27" s="2"/>
      <c r="K27" s="2"/>
      <c r="L27" s="2"/>
      <c r="M27" s="2"/>
    </row>
    <row r="28" spans="2:13" ht="15" customHeight="1" thickBot="1" x14ac:dyDescent="0.3">
      <c r="B28" s="27" t="s">
        <v>74</v>
      </c>
      <c r="C28" s="28"/>
      <c r="D28" s="78">
        <f>SUM(D26:M26)</f>
        <v>0</v>
      </c>
      <c r="E28" s="2"/>
      <c r="F28" s="2"/>
      <c r="G28" s="2"/>
      <c r="H28" s="2"/>
      <c r="I28" s="2"/>
      <c r="J28" s="2"/>
      <c r="K28" s="2"/>
      <c r="L28" s="2"/>
      <c r="M28" s="2"/>
    </row>
    <row r="29" spans="2:13" ht="15" customHeight="1" x14ac:dyDescent="0.25">
      <c r="C29" s="14"/>
    </row>
    <row r="30" spans="2:13" ht="15" customHeight="1" x14ac:dyDescent="0.25">
      <c r="C30" s="14"/>
    </row>
    <row r="31" spans="2:13" ht="15" customHeight="1" x14ac:dyDescent="0.3">
      <c r="B31" s="29" t="s">
        <v>75</v>
      </c>
      <c r="C31" s="14"/>
    </row>
    <row r="32" spans="2:13" ht="15" customHeight="1" x14ac:dyDescent="0.25">
      <c r="B32" s="8" t="s">
        <v>76</v>
      </c>
      <c r="C32" s="14"/>
    </row>
    <row r="33" spans="2:5" ht="15" customHeight="1" x14ac:dyDescent="0.25">
      <c r="C33" s="14"/>
    </row>
    <row r="34" spans="2:5" ht="15" customHeight="1" x14ac:dyDescent="0.25">
      <c r="B34" s="8" t="s">
        <v>77</v>
      </c>
      <c r="C34" s="14"/>
      <c r="D34" s="200" t="str">
        <f>IF(D7&lt;&gt;"",D7,"")</f>
        <v/>
      </c>
      <c r="E34" s="200"/>
    </row>
    <row r="35" spans="2:5" ht="15" customHeight="1" x14ac:dyDescent="0.25">
      <c r="B35" s="8" t="s">
        <v>78</v>
      </c>
      <c r="C35" s="14"/>
      <c r="D35" s="198"/>
      <c r="E35" s="198"/>
    </row>
    <row r="36" spans="2:5" ht="15" customHeight="1" x14ac:dyDescent="0.25">
      <c r="B36" s="8" t="s">
        <v>79</v>
      </c>
      <c r="C36" s="14"/>
      <c r="D36" s="198"/>
      <c r="E36" s="198"/>
    </row>
    <row r="37" spans="2:5" ht="15" customHeight="1" x14ac:dyDescent="0.25">
      <c r="B37" s="8" t="s">
        <v>80</v>
      </c>
      <c r="C37" s="14"/>
      <c r="D37" s="198"/>
      <c r="E37" s="198"/>
    </row>
    <row r="38" spans="2:5" ht="15" customHeight="1" x14ac:dyDescent="0.25">
      <c r="B38" s="8" t="s">
        <v>81</v>
      </c>
      <c r="C38" s="14"/>
      <c r="D38" s="198"/>
      <c r="E38" s="198"/>
    </row>
    <row r="39" spans="2:5" ht="15" customHeight="1" x14ac:dyDescent="0.25">
      <c r="C39" s="14"/>
      <c r="D39" s="198"/>
      <c r="E39" s="198"/>
    </row>
    <row r="40" spans="2:5" ht="15" customHeight="1" x14ac:dyDescent="0.25">
      <c r="B40" s="8" t="s">
        <v>82</v>
      </c>
      <c r="C40" s="14"/>
      <c r="D40" s="198"/>
      <c r="E40" s="198"/>
    </row>
    <row r="41" spans="2:5" ht="15" customHeight="1" x14ac:dyDescent="0.25">
      <c r="B41" s="8" t="s">
        <v>83</v>
      </c>
      <c r="D41" s="198"/>
      <c r="E41" s="198"/>
    </row>
    <row r="42" spans="2:5" ht="15" customHeight="1" x14ac:dyDescent="0.25"/>
    <row r="43" spans="2:5" ht="15" customHeight="1" x14ac:dyDescent="0.25"/>
  </sheetData>
  <sheetProtection algorithmName="SHA-512" hashValue="+8WiZgGmZteqWHAKKjs3co5pELPhskjmMRxvVYtOVfktrmh7c91FSvW/AnElZPTKjAgpVJI0w9lk21I47sq4BA==" saltValue="o1GdndQFjpqtTU99NDsLUA==" spinCount="100000" sheet="1" objects="1" scenarios="1" formatCells="0" formatColumns="0" formatRows="0"/>
  <mergeCells count="10">
    <mergeCell ref="D38:E38"/>
    <mergeCell ref="D39:E39"/>
    <mergeCell ref="D40:E40"/>
    <mergeCell ref="D41:E41"/>
    <mergeCell ref="D7:F7"/>
    <mergeCell ref="D8:F8"/>
    <mergeCell ref="D34:E34"/>
    <mergeCell ref="D35:E35"/>
    <mergeCell ref="D36:E36"/>
    <mergeCell ref="D37:E37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BC8A8-A8C0-4DA2-9965-A1A58AFD9FBF}">
  <sheetPr>
    <tabColor theme="6" tint="0.79998168889431442"/>
  </sheetPr>
  <dimension ref="B2:W85"/>
  <sheetViews>
    <sheetView showGridLines="0" zoomScale="80" zoomScaleNormal="80" workbookViewId="0">
      <pane ySplit="2" topLeftCell="A3" activePane="bottomLeft" state="frozen"/>
      <selection activeCell="F25" sqref="F25"/>
      <selection pane="bottomLeft" activeCell="G35" sqref="G35"/>
    </sheetView>
  </sheetViews>
  <sheetFormatPr defaultColWidth="11.08203125" defaultRowHeight="13.5" x14ac:dyDescent="0.25"/>
  <cols>
    <col min="1" max="1" width="10" customWidth="1"/>
    <col min="2" max="2" width="41.83203125" customWidth="1"/>
    <col min="3" max="3" width="35.6640625" bestFit="1" customWidth="1"/>
    <col min="4" max="4" width="33.4140625" customWidth="1"/>
    <col min="5" max="6" width="22.6640625" customWidth="1"/>
    <col min="7" max="21" width="15.1640625" customWidth="1"/>
    <col min="22" max="22" width="13.33203125" hidden="1" customWidth="1"/>
    <col min="23" max="23" width="5.08203125" customWidth="1"/>
  </cols>
  <sheetData>
    <row r="2" spans="2:21" ht="24.5" customHeight="1" x14ac:dyDescent="0.3">
      <c r="B2" s="44" t="s">
        <v>84</v>
      </c>
      <c r="C2" s="44"/>
      <c r="D2" s="44"/>
      <c r="E2" s="44"/>
      <c r="F2" s="44"/>
      <c r="G2" s="45" t="str">
        <f>IF(Første_år_investering&lt;&gt;"",'1. Budskjema'!$D$9,"")</f>
        <v/>
      </c>
      <c r="H2" s="45" t="str">
        <f>IF(G2&lt;&gt;"",G2+1,"")</f>
        <v/>
      </c>
      <c r="I2" s="45" t="str">
        <f t="shared" ref="I2:U2" si="0">IF(H2&lt;&gt;"",H2+1,"")</f>
        <v/>
      </c>
      <c r="J2" s="45" t="str">
        <f t="shared" si="0"/>
        <v/>
      </c>
      <c r="K2" s="45" t="str">
        <f t="shared" si="0"/>
        <v/>
      </c>
      <c r="L2" s="45" t="str">
        <f t="shared" si="0"/>
        <v/>
      </c>
      <c r="M2" s="45" t="str">
        <f t="shared" si="0"/>
        <v/>
      </c>
      <c r="N2" s="45" t="str">
        <f t="shared" si="0"/>
        <v/>
      </c>
      <c r="O2" s="45" t="str">
        <f t="shared" si="0"/>
        <v/>
      </c>
      <c r="P2" s="45" t="str">
        <f t="shared" si="0"/>
        <v/>
      </c>
      <c r="Q2" s="45" t="str">
        <f t="shared" si="0"/>
        <v/>
      </c>
      <c r="R2" s="45" t="str">
        <f t="shared" si="0"/>
        <v/>
      </c>
      <c r="S2" s="45" t="str">
        <f t="shared" si="0"/>
        <v/>
      </c>
      <c r="T2" s="45" t="str">
        <f t="shared" si="0"/>
        <v/>
      </c>
      <c r="U2" s="45" t="str">
        <f t="shared" si="0"/>
        <v/>
      </c>
    </row>
    <row r="3" spans="2:21" x14ac:dyDescent="0.25">
      <c r="B3" s="8" t="s">
        <v>85</v>
      </c>
      <c r="C3" s="8"/>
      <c r="D3" s="8"/>
      <c r="E3" s="8"/>
      <c r="F3" s="8"/>
      <c r="G3" s="24" t="str">
        <f>IF(G2&lt;&gt;"",IF('2. Budsjett'!G2&gt;='1. Budskjema'!$D$9+'1. Budskjema'!$D$10,"Drift","Investering"),"")</f>
        <v/>
      </c>
      <c r="H3" s="24" t="str">
        <f>IF(H2&lt;&gt;"",IF('2. Budsjett'!H2&gt;='1. Budskjema'!$D$9+'1. Budskjema'!$D$10,"Drift","Investering"),"")</f>
        <v/>
      </c>
      <c r="I3" s="24" t="str">
        <f>IF(I2&lt;&gt;"",IF('2. Budsjett'!I2&gt;='1. Budskjema'!$D$9+'1. Budskjema'!$D$10,"Drift","Investering"),"")</f>
        <v/>
      </c>
      <c r="J3" s="24" t="str">
        <f>IF(J2&lt;&gt;"",IF('2. Budsjett'!J2&gt;='1. Budskjema'!$D$9+'1. Budskjema'!$D$10,"Drift","Investering"),"")</f>
        <v/>
      </c>
      <c r="K3" s="24" t="str">
        <f>IF(K2&lt;&gt;"",IF('2. Budsjett'!K2&gt;='1. Budskjema'!$D$9+'1. Budskjema'!$D$10,"Drift","Investering"),"")</f>
        <v/>
      </c>
      <c r="L3" s="24" t="str">
        <f>IF(L2&lt;&gt;"",IF('2. Budsjett'!L2&gt;='1. Budskjema'!$D$9+'1. Budskjema'!$D$10,"Drift","Investering"),"")</f>
        <v/>
      </c>
      <c r="M3" s="24" t="str">
        <f>IF(M2&lt;&gt;"",IF('2. Budsjett'!M2&gt;='1. Budskjema'!$D$9+'1. Budskjema'!$D$10,"Drift","Investering"),"")</f>
        <v/>
      </c>
      <c r="N3" s="24" t="str">
        <f>IF(N2&lt;&gt;"",IF('2. Budsjett'!N2&gt;='1. Budskjema'!$D$9+'1. Budskjema'!$D$10,"Drift","Investering"),"")</f>
        <v/>
      </c>
      <c r="O3" s="24" t="str">
        <f>IF(O2&lt;&gt;"",IF('2. Budsjett'!O2&gt;='1. Budskjema'!$D$9+'1. Budskjema'!$D$10,"Drift","Investering"),"")</f>
        <v/>
      </c>
      <c r="P3" s="24" t="str">
        <f>IF(P2&lt;&gt;"",IF('2. Budsjett'!P2&gt;='1. Budskjema'!$D$9+'1. Budskjema'!$D$10,"Drift","Investering"),"")</f>
        <v/>
      </c>
      <c r="Q3" s="24" t="str">
        <f>IF(Q2&lt;&gt;"",IF('2. Budsjett'!Q2&gt;='1. Budskjema'!$D$9+'1. Budskjema'!$D$10,"Drift","Investering"),"")</f>
        <v/>
      </c>
      <c r="R3" s="24" t="str">
        <f>IF(R2&lt;&gt;"",IF('2. Budsjett'!R2&gt;='1. Budskjema'!$D$9+'1. Budskjema'!$D$10,"Drift","Investering"),"")</f>
        <v/>
      </c>
      <c r="S3" s="24" t="str">
        <f>IF(S2&lt;&gt;"",IF('2. Budsjett'!S2&gt;='1. Budskjema'!$D$9+'1. Budskjema'!$D$10,"Drift","Investering"),"")</f>
        <v/>
      </c>
      <c r="T3" s="24" t="str">
        <f>IF(T2&lt;&gt;"",IF('2. Budsjett'!T2&gt;='1. Budskjema'!$D$9+'1. Budskjema'!$D$10,"Drift","Investering"),"")</f>
        <v/>
      </c>
      <c r="U3" s="24" t="str">
        <f>IF(U2&lt;&gt;"",IF('2. Budsjett'!U2&gt;='1. Budskjema'!$D$9+'1. Budskjema'!$D$10,"Drift","Investering"),"")</f>
        <v/>
      </c>
    </row>
    <row r="5" spans="2:21" ht="17.5" x14ac:dyDescent="0.35">
      <c r="B5" s="30" t="s">
        <v>86</v>
      </c>
    </row>
    <row r="7" spans="2:21" x14ac:dyDescent="0.25">
      <c r="B7" s="8" t="s">
        <v>87</v>
      </c>
      <c r="C7" s="8" t="s">
        <v>69</v>
      </c>
      <c r="D7" t="s">
        <v>88</v>
      </c>
      <c r="E7" t="s">
        <v>89</v>
      </c>
      <c r="G7" s="8" t="s">
        <v>90</v>
      </c>
    </row>
    <row r="8" spans="2:21" ht="17.5" x14ac:dyDescent="0.45">
      <c r="B8" s="114" t="s">
        <v>70</v>
      </c>
      <c r="C8" s="114" t="s">
        <v>91</v>
      </c>
      <c r="D8" s="114" t="s">
        <v>92</v>
      </c>
      <c r="E8" s="114"/>
      <c r="F8" s="139"/>
      <c r="G8" s="120">
        <f>IFERROR(INDEX('1. Budskjema'!$D$23:$M$25,MATCH($B8,'1. Budskjema'!$B$23:$B$25,0),MATCH(G$2,'1. Budskjema'!$D$22:$M$22,0)),"")</f>
        <v>0</v>
      </c>
      <c r="H8" s="120">
        <f>IFERROR(INDEX('1. Budskjema'!$D$23:$M$25,MATCH($B8,'1. Budskjema'!$B$23:$B$25,0),MATCH(H$2,'1. Budskjema'!$D$22:$M$22,0)),"")</f>
        <v>0</v>
      </c>
      <c r="I8" s="120">
        <f>IFERROR(INDEX('1. Budskjema'!$D$23:$M$25,MATCH($B8,'1. Budskjema'!$B$23:$B$25,0),MATCH(I$2,'1. Budskjema'!$D$22:$M$22,0)),"")</f>
        <v>0</v>
      </c>
      <c r="J8" s="120">
        <f>IFERROR(INDEX('1. Budskjema'!$D$23:$M$25,MATCH($B8,'1. Budskjema'!$B$23:$B$25,0),MATCH(J$2,'1. Budskjema'!$D$22:$M$22,0)),"")</f>
        <v>0</v>
      </c>
      <c r="K8" s="120">
        <f>IFERROR(INDEX('1. Budskjema'!$D$23:$M$25,MATCH($B8,'1. Budskjema'!$B$23:$B$25,0),MATCH(K$2,'1. Budskjema'!$D$22:$M$22,0)),"")</f>
        <v>0</v>
      </c>
      <c r="L8" s="120">
        <f>IFERROR(INDEX('1. Budskjema'!$D$23:$M$25,MATCH($B8,'1. Budskjema'!$B$23:$B$25,0),MATCH(L$2,'1. Budskjema'!$D$22:$M$22,0)),"")</f>
        <v>0</v>
      </c>
      <c r="M8" s="120">
        <f>IFERROR(INDEX('1. Budskjema'!$D$23:$M$25,MATCH($B8,'1. Budskjema'!$B$23:$B$25,0),MATCH(M$2,'1. Budskjema'!$D$22:$M$22,0)),"")</f>
        <v>0</v>
      </c>
      <c r="N8" s="120">
        <f>IFERROR(INDEX('1. Budskjema'!$D$23:$M$25,MATCH($B8,'1. Budskjema'!$B$23:$B$25,0),MATCH(N$2,'1. Budskjema'!$D$22:$M$22,0)),"")</f>
        <v>0</v>
      </c>
      <c r="O8" s="120">
        <f>IFERROR(INDEX('1. Budskjema'!$D$23:$M$25,MATCH($B8,'1. Budskjema'!$B$23:$B$25,0),MATCH(O$2,'1. Budskjema'!$D$22:$M$22,0)),"")</f>
        <v>0</v>
      </c>
      <c r="P8" s="120">
        <f>IFERROR(INDEX('1. Budskjema'!$D$23:$M$25,MATCH($B8,'1. Budskjema'!$B$23:$B$25,0),MATCH(P$2,'1. Budskjema'!$D$22:$M$22,0)),"")</f>
        <v>0</v>
      </c>
      <c r="Q8" s="120">
        <f>IFERROR(INDEX('1. Budskjema'!$D$23:$M$25,MATCH($B8,'1. Budskjema'!$B$23:$B$25,0),MATCH(Q$2,'1. Budskjema'!$D$22:$M$22,0)),"")</f>
        <v>0</v>
      </c>
      <c r="R8" s="120">
        <f>IFERROR(INDEX('1. Budskjema'!$D$23:$M$25,MATCH($B8,'1. Budskjema'!$B$23:$B$25,0),MATCH(R$2,'1. Budskjema'!$D$22:$M$22,0)),"")</f>
        <v>0</v>
      </c>
      <c r="S8" s="120">
        <f>IFERROR(INDEX('1. Budskjema'!$D$23:$M$25,MATCH($B8,'1. Budskjema'!$B$23:$B$25,0),MATCH(S$2,'1. Budskjema'!$D$22:$M$22,0)),"")</f>
        <v>0</v>
      </c>
      <c r="T8" s="120">
        <f>IFERROR(INDEX('1. Budskjema'!$D$23:$M$25,MATCH($B8,'1. Budskjema'!$B$23:$B$25,0),MATCH(T$2,'1. Budskjema'!$D$22:$M$22,0)),"")</f>
        <v>0</v>
      </c>
      <c r="U8" s="120">
        <f>IFERROR(INDEX('1. Budskjema'!$D$23:$M$25,MATCH($B8,'1. Budskjema'!$B$23:$B$25,0),MATCH(U$2,'1. Budskjema'!$D$22:$M$22,0)),"")</f>
        <v>0</v>
      </c>
    </row>
    <row r="9" spans="2:21" ht="17.5" x14ac:dyDescent="0.45">
      <c r="B9" s="114" t="s">
        <v>71</v>
      </c>
      <c r="C9" s="114" t="s">
        <v>91</v>
      </c>
      <c r="D9" s="114" t="s">
        <v>92</v>
      </c>
      <c r="E9" s="114"/>
      <c r="F9" s="139"/>
      <c r="G9" s="128">
        <f>IFERROR(INDEX('1. Budskjema'!$D$23:$M$25,MATCH($B9,'1. Budskjema'!$B$23:$B$25,0),MATCH(G$2,'1. Budskjema'!$D$22:$M$22,0)),"")</f>
        <v>0</v>
      </c>
      <c r="H9" s="120">
        <f>IFERROR(INDEX('1. Budskjema'!$D$23:$M$25,MATCH($B9,'1. Budskjema'!$B$23:$B$25,0),MATCH(H$2,'1. Budskjema'!$D$22:$M$22,0)),"")</f>
        <v>0</v>
      </c>
      <c r="I9" s="120">
        <f>IFERROR(INDEX('1. Budskjema'!$D$23:$M$25,MATCH($B9,'1. Budskjema'!$B$23:$B$25,0),MATCH(I$2,'1. Budskjema'!$D$22:$M$22,0)),"")</f>
        <v>0</v>
      </c>
      <c r="J9" s="120">
        <f>IFERROR(INDEX('1. Budskjema'!$D$23:$M$25,MATCH($B9,'1. Budskjema'!$B$23:$B$25,0),MATCH(J$2,'1. Budskjema'!$D$22:$M$22,0)),"")</f>
        <v>0</v>
      </c>
      <c r="K9" s="120">
        <f>IFERROR(INDEX('1. Budskjema'!$D$23:$M$25,MATCH($B9,'1. Budskjema'!$B$23:$B$25,0),MATCH(K$2,'1. Budskjema'!$D$22:$M$22,0)),"")</f>
        <v>0</v>
      </c>
      <c r="L9" s="120">
        <f>IFERROR(INDEX('1. Budskjema'!$D$23:$M$25,MATCH($B9,'1. Budskjema'!$B$23:$B$25,0),MATCH(L$2,'1. Budskjema'!$D$22:$M$22,0)),"")</f>
        <v>0</v>
      </c>
      <c r="M9" s="120">
        <f>IFERROR(INDEX('1. Budskjema'!$D$23:$M$25,MATCH($B9,'1. Budskjema'!$B$23:$B$25,0),MATCH(M$2,'1. Budskjema'!$D$22:$M$22,0)),"")</f>
        <v>0</v>
      </c>
      <c r="N9" s="120">
        <f>IFERROR(INDEX('1. Budskjema'!$D$23:$M$25,MATCH($B9,'1. Budskjema'!$B$23:$B$25,0),MATCH(N$2,'1. Budskjema'!$D$22:$M$22,0)),"")</f>
        <v>0</v>
      </c>
      <c r="O9" s="120">
        <f>IFERROR(INDEX('1. Budskjema'!$D$23:$M$25,MATCH($B9,'1. Budskjema'!$B$23:$B$25,0),MATCH(O$2,'1. Budskjema'!$D$22:$M$22,0)),"")</f>
        <v>0</v>
      </c>
      <c r="P9" s="120">
        <f>IFERROR(INDEX('1. Budskjema'!$D$23:$M$25,MATCH($B9,'1. Budskjema'!$B$23:$B$25,0),MATCH(P$2,'1. Budskjema'!$D$22:$M$22,0)),"")</f>
        <v>0</v>
      </c>
      <c r="Q9" s="120">
        <f>IFERROR(INDEX('1. Budskjema'!$D$23:$M$25,MATCH($B9,'1. Budskjema'!$B$23:$B$25,0),MATCH(Q$2,'1. Budskjema'!$D$22:$M$22,0)),"")</f>
        <v>0</v>
      </c>
      <c r="R9" s="120">
        <f>IFERROR(INDEX('1. Budskjema'!$D$23:$M$25,MATCH($B9,'1. Budskjema'!$B$23:$B$25,0),MATCH(R$2,'1. Budskjema'!$D$22:$M$22,0)),"")</f>
        <v>0</v>
      </c>
      <c r="S9" s="120">
        <f>IFERROR(INDEX('1. Budskjema'!$D$23:$M$25,MATCH($B9,'1. Budskjema'!$B$23:$B$25,0),MATCH(S$2,'1. Budskjema'!$D$22:$M$22,0)),"")</f>
        <v>0</v>
      </c>
      <c r="T9" s="120">
        <f>IFERROR(INDEX('1. Budskjema'!$D$23:$M$25,MATCH($B9,'1. Budskjema'!$B$23:$B$25,0),MATCH(T$2,'1. Budskjema'!$D$22:$M$22,0)),"")</f>
        <v>0</v>
      </c>
      <c r="U9" s="120">
        <f>IFERROR(INDEX('1. Budskjema'!$D$23:$M$25,MATCH($B9,'1. Budskjema'!$B$23:$B$25,0),MATCH(U$2,'1. Budskjema'!$D$22:$M$22,0)),"")</f>
        <v>0</v>
      </c>
    </row>
    <row r="10" spans="2:21" ht="17.5" x14ac:dyDescent="0.45">
      <c r="B10" s="114" t="s">
        <v>72</v>
      </c>
      <c r="C10" s="114" t="s">
        <v>91</v>
      </c>
      <c r="D10" s="114" t="s">
        <v>92</v>
      </c>
      <c r="E10" s="114"/>
      <c r="F10" s="139"/>
      <c r="G10" s="128">
        <f>IFERROR(INDEX('1. Budskjema'!$D$23:$M$25,MATCH($B10,'1. Budskjema'!$B$23:$B$25,0),MATCH(G$2,'1. Budskjema'!$D$22:$M$22,0)),"")</f>
        <v>0</v>
      </c>
      <c r="H10" s="120">
        <f>IFERROR(INDEX('1. Budskjema'!$D$23:$M$25,MATCH($B10,'1. Budskjema'!$B$23:$B$25,0),MATCH(H$2,'1. Budskjema'!$D$22:$M$22,0)),"")</f>
        <v>0</v>
      </c>
      <c r="I10" s="120">
        <f>IFERROR(INDEX('1. Budskjema'!$D$23:$M$25,MATCH($B10,'1. Budskjema'!$B$23:$B$25,0),MATCH(I$2,'1. Budskjema'!$D$22:$M$22,0)),"")</f>
        <v>0</v>
      </c>
      <c r="J10" s="120">
        <f>IFERROR(INDEX('1. Budskjema'!$D$23:$M$25,MATCH($B10,'1. Budskjema'!$B$23:$B$25,0),MATCH(J$2,'1. Budskjema'!$D$22:$M$22,0)),"")</f>
        <v>0</v>
      </c>
      <c r="K10" s="120">
        <f>IFERROR(INDEX('1. Budskjema'!$D$23:$M$25,MATCH($B10,'1. Budskjema'!$B$23:$B$25,0),MATCH(K$2,'1. Budskjema'!$D$22:$M$22,0)),"")</f>
        <v>0</v>
      </c>
      <c r="L10" s="120">
        <f>IFERROR(INDEX('1. Budskjema'!$D$23:$M$25,MATCH($B10,'1. Budskjema'!$B$23:$B$25,0),MATCH(L$2,'1. Budskjema'!$D$22:$M$22,0)),"")</f>
        <v>0</v>
      </c>
      <c r="M10" s="120">
        <f>IFERROR(INDEX('1. Budskjema'!$D$23:$M$25,MATCH($B10,'1. Budskjema'!$B$23:$B$25,0),MATCH(M$2,'1. Budskjema'!$D$22:$M$22,0)),"")</f>
        <v>0</v>
      </c>
      <c r="N10" s="120">
        <f>IFERROR(INDEX('1. Budskjema'!$D$23:$M$25,MATCH($B10,'1. Budskjema'!$B$23:$B$25,0),MATCH(N$2,'1. Budskjema'!$D$22:$M$22,0)),"")</f>
        <v>0</v>
      </c>
      <c r="O10" s="120">
        <f>IFERROR(INDEX('1. Budskjema'!$D$23:$M$25,MATCH($B10,'1. Budskjema'!$B$23:$B$25,0),MATCH(O$2,'1. Budskjema'!$D$22:$M$22,0)),"")</f>
        <v>0</v>
      </c>
      <c r="P10" s="120">
        <f>IFERROR(INDEX('1. Budskjema'!$D$23:$M$25,MATCH($B10,'1. Budskjema'!$B$23:$B$25,0),MATCH(P$2,'1. Budskjema'!$D$22:$M$22,0)),"")</f>
        <v>0</v>
      </c>
      <c r="Q10" s="120">
        <f>IFERROR(INDEX('1. Budskjema'!$D$23:$M$25,MATCH($B10,'1. Budskjema'!$B$23:$B$25,0),MATCH(Q$2,'1. Budskjema'!$D$22:$M$22,0)),"")</f>
        <v>0</v>
      </c>
      <c r="R10" s="120">
        <f>IFERROR(INDEX('1. Budskjema'!$D$23:$M$25,MATCH($B10,'1. Budskjema'!$B$23:$B$25,0),MATCH(R$2,'1. Budskjema'!$D$22:$M$22,0)),"")</f>
        <v>0</v>
      </c>
      <c r="S10" s="120">
        <f>IFERROR(INDEX('1. Budskjema'!$D$23:$M$25,MATCH($B10,'1. Budskjema'!$B$23:$B$25,0),MATCH(S$2,'1. Budskjema'!$D$22:$M$22,0)),"")</f>
        <v>0</v>
      </c>
      <c r="T10" s="120">
        <f>IFERROR(INDEX('1. Budskjema'!$D$23:$M$25,MATCH($B10,'1. Budskjema'!$B$23:$B$25,0),MATCH(T$2,'1. Budskjema'!$D$22:$M$22,0)),"")</f>
        <v>0</v>
      </c>
      <c r="U10" s="120">
        <f>IFERROR(INDEX('1. Budskjema'!$D$23:$M$25,MATCH($B10,'1. Budskjema'!$B$23:$B$25,0),MATCH(U$2,'1. Budskjema'!$D$22:$M$22,0)),"")</f>
        <v>0</v>
      </c>
    </row>
    <row r="11" spans="2:21" ht="17.5" x14ac:dyDescent="0.45">
      <c r="B11" s="115" t="s">
        <v>93</v>
      </c>
      <c r="C11" s="114" t="s">
        <v>94</v>
      </c>
      <c r="D11" s="114" t="s">
        <v>95</v>
      </c>
      <c r="E11" s="116" t="s">
        <v>96</v>
      </c>
      <c r="F11" s="139"/>
      <c r="G11" s="172">
        <f>IF(G$2&lt;&gt;"",VLOOKUP(G$2,'Lister (skjules)'!$N$2:$P$87,3),0)</f>
        <v>0</v>
      </c>
      <c r="H11" s="172">
        <f>IF(H$2&lt;&gt;"",VLOOKUP(H$2,'Lister (skjules)'!$N$2:$P$87,3),0)</f>
        <v>0</v>
      </c>
      <c r="I11" s="172">
        <f>IF(I$2&lt;&gt;"",VLOOKUP(I$2,'Lister (skjules)'!$N$2:$P$87,3),0)</f>
        <v>0</v>
      </c>
      <c r="J11" s="172">
        <f>IF(J$2&lt;&gt;"",VLOOKUP(J$2,'Lister (skjules)'!$N$2:$P$87,3),0)</f>
        <v>0</v>
      </c>
      <c r="K11" s="172">
        <f>IF(K$2&lt;&gt;"",VLOOKUP(K$2,'Lister (skjules)'!$N$2:$P$87,3),0)</f>
        <v>0</v>
      </c>
      <c r="L11" s="172">
        <f>IF(L$2&lt;&gt;"",VLOOKUP(L$2,'Lister (skjules)'!$N$2:$P$87,3),0)</f>
        <v>0</v>
      </c>
      <c r="M11" s="172">
        <f>IF(M$2&lt;&gt;"",VLOOKUP(M$2,'Lister (skjules)'!$N$2:$P$87,3),0)</f>
        <v>0</v>
      </c>
      <c r="N11" s="172">
        <f>IF(N$2&lt;&gt;"",VLOOKUP(N$2,'Lister (skjules)'!$N$2:$P$87,3),0)</f>
        <v>0</v>
      </c>
      <c r="O11" s="172">
        <f>IF(O$2&lt;&gt;"",VLOOKUP(O$2,'Lister (skjules)'!$N$2:$P$87,3),0)</f>
        <v>0</v>
      </c>
      <c r="P11" s="172">
        <f>IF(P$2&lt;&gt;"",VLOOKUP(P$2,'Lister (skjules)'!$N$2:$P$87,3),0)</f>
        <v>0</v>
      </c>
      <c r="Q11" s="172">
        <f>IF(Q$2&lt;&gt;"",VLOOKUP(Q$2,'Lister (skjules)'!$N$2:$P$87,3),0)</f>
        <v>0</v>
      </c>
      <c r="R11" s="172">
        <f>IF(R$2&lt;&gt;"",VLOOKUP(R$2,'Lister (skjules)'!$N$2:$P$87,3),0)</f>
        <v>0</v>
      </c>
      <c r="S11" s="172">
        <f>IF(S$2&lt;&gt;"",VLOOKUP(S$2,'Lister (skjules)'!$N$2:$P$87,3),0)</f>
        <v>0</v>
      </c>
      <c r="T11" s="172">
        <f>IF(T$2&lt;&gt;"",VLOOKUP(T$2,'Lister (skjules)'!$N$2:$P$87,3),0)</f>
        <v>0</v>
      </c>
      <c r="U11" s="172">
        <f>IF(U$2&lt;&gt;"",VLOOKUP(U$2,'Lister (skjules)'!$N$2:$P$87,3),0)</f>
        <v>0</v>
      </c>
    </row>
    <row r="12" spans="2:21" ht="17.5" x14ac:dyDescent="0.45">
      <c r="B12" s="115" t="s">
        <v>224</v>
      </c>
      <c r="C12" s="114" t="s">
        <v>94</v>
      </c>
      <c r="D12" s="114" t="s">
        <v>95</v>
      </c>
      <c r="E12" s="116" t="s">
        <v>96</v>
      </c>
      <c r="F12" s="139"/>
      <c r="G12" s="172">
        <f>IF(G$2&lt;&gt;"",VLOOKUP(G$2,'Lister (skjules)'!$N$2:$P$87,2),0)</f>
        <v>0</v>
      </c>
      <c r="H12" s="172">
        <f>IF(H$2&lt;&gt;"",VLOOKUP(H$2,'Lister (skjules)'!$N$2:$P$87,2),0)</f>
        <v>0</v>
      </c>
      <c r="I12" s="172">
        <f>IF(I$2&lt;&gt;"",VLOOKUP(I$2,'Lister (skjules)'!$N$2:$P$87,2),0)</f>
        <v>0</v>
      </c>
      <c r="J12" s="172">
        <f>IF(J$2&lt;&gt;"",VLOOKUP(J$2,'Lister (skjules)'!$N$2:$P$87,2),0)</f>
        <v>0</v>
      </c>
      <c r="K12" s="172">
        <f>IF(K$2&lt;&gt;"",VLOOKUP(K$2,'Lister (skjules)'!$N$2:$P$87,2),0)</f>
        <v>0</v>
      </c>
      <c r="L12" s="172">
        <f>IF(L$2&lt;&gt;"",VLOOKUP(L$2,'Lister (skjules)'!$N$2:$P$87,2),0)</f>
        <v>0</v>
      </c>
      <c r="M12" s="172">
        <f>IF(M$2&lt;&gt;"",VLOOKUP(M$2,'Lister (skjules)'!$N$2:$P$87,2),0)</f>
        <v>0</v>
      </c>
      <c r="N12" s="172">
        <f>IF(N$2&lt;&gt;"",VLOOKUP(N$2,'Lister (skjules)'!$N$2:$P$87,2),0)</f>
        <v>0</v>
      </c>
      <c r="O12" s="172">
        <f>IF(O$2&lt;&gt;"",VLOOKUP(O$2,'Lister (skjules)'!$N$2:$P$87,2),0)</f>
        <v>0</v>
      </c>
      <c r="P12" s="172">
        <f>IF(P$2&lt;&gt;"",VLOOKUP(P$2,'Lister (skjules)'!$N$2:$P$87,2),0)</f>
        <v>0</v>
      </c>
      <c r="Q12" s="172">
        <f>IF(Q$2&lt;&gt;"",VLOOKUP(Q$2,'Lister (skjules)'!$N$2:$P$87,2),0)</f>
        <v>0</v>
      </c>
      <c r="R12" s="172">
        <f>IF(R$2&lt;&gt;"",VLOOKUP(R$2,'Lister (skjules)'!$N$2:$P$87,2),0)</f>
        <v>0</v>
      </c>
      <c r="S12" s="172">
        <f>IF(S$2&lt;&gt;"",VLOOKUP(S$2,'Lister (skjules)'!$N$2:$P$87,2),0)</f>
        <v>0</v>
      </c>
      <c r="T12" s="172">
        <f>IF(T$2&lt;&gt;"",VLOOKUP(T$2,'Lister (skjules)'!$N$2:$P$87,2),0)</f>
        <v>0</v>
      </c>
      <c r="U12" s="172">
        <f>IF(U$2&lt;&gt;"",VLOOKUP(U$2,'Lister (skjules)'!$N$2:$P$87,2),0)</f>
        <v>0</v>
      </c>
    </row>
    <row r="13" spans="2:21" ht="17.5" x14ac:dyDescent="0.45">
      <c r="B13" s="115" t="s">
        <v>97</v>
      </c>
      <c r="C13" s="114" t="s">
        <v>94</v>
      </c>
      <c r="D13" s="119" t="s">
        <v>95</v>
      </c>
      <c r="E13" s="118"/>
      <c r="F13" s="139"/>
      <c r="G13" s="129">
        <v>0</v>
      </c>
      <c r="H13" s="121">
        <v>0</v>
      </c>
      <c r="I13" s="121">
        <v>0</v>
      </c>
      <c r="J13" s="121">
        <v>0</v>
      </c>
      <c r="K13" s="121">
        <v>0</v>
      </c>
      <c r="L13" s="121">
        <v>0</v>
      </c>
      <c r="M13" s="121">
        <v>0</v>
      </c>
      <c r="N13" s="121">
        <v>0</v>
      </c>
      <c r="O13" s="121">
        <v>0</v>
      </c>
      <c r="P13" s="121">
        <v>0</v>
      </c>
      <c r="Q13" s="121">
        <v>0</v>
      </c>
      <c r="R13" s="121">
        <v>0</v>
      </c>
      <c r="S13" s="121">
        <v>0</v>
      </c>
      <c r="T13" s="121">
        <v>0</v>
      </c>
      <c r="U13" s="121">
        <v>0</v>
      </c>
    </row>
    <row r="14" spans="2:21" ht="17.5" x14ac:dyDescent="0.45">
      <c r="B14" s="115" t="s">
        <v>98</v>
      </c>
      <c r="C14" s="114" t="s">
        <v>94</v>
      </c>
      <c r="D14" s="118" t="s">
        <v>225</v>
      </c>
      <c r="E14" s="118"/>
      <c r="F14" s="140"/>
      <c r="G14" s="129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</row>
    <row r="15" spans="2:21" ht="17.5" x14ac:dyDescent="0.45">
      <c r="B15" s="115" t="s">
        <v>214</v>
      </c>
      <c r="C15" s="114" t="s">
        <v>215</v>
      </c>
      <c r="D15" s="118" t="s">
        <v>225</v>
      </c>
      <c r="E15" s="118"/>
      <c r="F15" s="139"/>
      <c r="G15" s="129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</row>
    <row r="16" spans="2:21" x14ac:dyDescent="0.25">
      <c r="B16" s="117"/>
      <c r="C16" s="118"/>
      <c r="D16" s="118"/>
      <c r="E16" s="118"/>
      <c r="F16" s="139"/>
      <c r="G16" s="129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</row>
    <row r="17" spans="2:23" x14ac:dyDescent="0.25">
      <c r="B17" s="118"/>
      <c r="C17" s="118"/>
      <c r="D17" s="118"/>
      <c r="E17" s="118"/>
      <c r="F17" s="139"/>
      <c r="G17" s="129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</row>
    <row r="18" spans="2:23" x14ac:dyDescent="0.25">
      <c r="B18" s="118"/>
      <c r="C18" s="118"/>
      <c r="D18" s="118"/>
      <c r="E18" s="118"/>
      <c r="F18" s="139"/>
      <c r="G18" s="129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</row>
    <row r="19" spans="2:23" x14ac:dyDescent="0.25">
      <c r="B19" s="118"/>
      <c r="C19" s="118"/>
      <c r="D19" s="118"/>
      <c r="E19" s="118"/>
      <c r="F19" s="139"/>
      <c r="G19" s="129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</row>
    <row r="20" spans="2:23" x14ac:dyDescent="0.25">
      <c r="B20" s="118"/>
      <c r="C20" s="118"/>
      <c r="D20" s="118"/>
      <c r="E20" s="118"/>
      <c r="F20" s="139"/>
      <c r="G20" s="129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</row>
    <row r="21" spans="2:23" x14ac:dyDescent="0.25">
      <c r="B21" s="118"/>
      <c r="C21" s="118"/>
      <c r="D21" s="118"/>
      <c r="E21" s="118"/>
      <c r="F21" s="139"/>
      <c r="G21" s="129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</row>
    <row r="22" spans="2:23" x14ac:dyDescent="0.25">
      <c r="B22" s="118"/>
      <c r="C22" s="118"/>
      <c r="D22" s="118"/>
      <c r="E22" s="118"/>
      <c r="F22" s="139"/>
      <c r="G22" s="129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</row>
    <row r="23" spans="2:23" x14ac:dyDescent="0.25">
      <c r="B23" s="118"/>
      <c r="C23" s="118"/>
      <c r="D23" s="118"/>
      <c r="E23" s="118"/>
      <c r="F23" s="139"/>
      <c r="G23" s="129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</row>
    <row r="24" spans="2:23" x14ac:dyDescent="0.25">
      <c r="B24" s="118"/>
      <c r="C24" s="118"/>
      <c r="D24" s="118"/>
      <c r="E24" s="118"/>
      <c r="F24" s="139"/>
      <c r="G24" s="129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</row>
    <row r="25" spans="2:23" x14ac:dyDescent="0.25">
      <c r="B25" s="118"/>
      <c r="C25" s="118"/>
      <c r="D25" s="118"/>
      <c r="E25" s="118"/>
      <c r="F25" s="139"/>
      <c r="G25" s="129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</row>
    <row r="26" spans="2:23" x14ac:dyDescent="0.25">
      <c r="B26" s="118"/>
      <c r="C26" s="118"/>
      <c r="D26" s="118"/>
      <c r="E26" s="118"/>
      <c r="F26" s="139"/>
      <c r="G26" s="129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</row>
    <row r="27" spans="2:23" x14ac:dyDescent="0.25">
      <c r="B27" s="118"/>
      <c r="C27" s="118"/>
      <c r="D27" s="118"/>
      <c r="E27" s="118"/>
      <c r="F27" s="139"/>
      <c r="G27" s="129"/>
      <c r="H27" s="121"/>
      <c r="I27" s="13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</row>
    <row r="29" spans="2:23" ht="17.5" x14ac:dyDescent="0.35">
      <c r="B29" s="30" t="s">
        <v>99</v>
      </c>
    </row>
    <row r="31" spans="2:23" x14ac:dyDescent="0.25">
      <c r="B31" s="8" t="s">
        <v>100</v>
      </c>
      <c r="C31" s="8" t="s">
        <v>101</v>
      </c>
      <c r="D31" s="8" t="s">
        <v>102</v>
      </c>
      <c r="E31" s="8" t="s">
        <v>103</v>
      </c>
      <c r="F31" s="8" t="s">
        <v>50</v>
      </c>
      <c r="G31" s="8" t="s">
        <v>59</v>
      </c>
      <c r="H31" s="8" t="s">
        <v>59</v>
      </c>
      <c r="I31" s="8" t="s">
        <v>59</v>
      </c>
      <c r="J31" s="8" t="s">
        <v>59</v>
      </c>
      <c r="K31" s="8" t="s">
        <v>59</v>
      </c>
      <c r="L31" s="8" t="s">
        <v>59</v>
      </c>
      <c r="M31" s="8" t="s">
        <v>59</v>
      </c>
      <c r="N31" s="8" t="s">
        <v>59</v>
      </c>
      <c r="O31" s="8" t="s">
        <v>59</v>
      </c>
      <c r="P31" s="8" t="s">
        <v>59</v>
      </c>
      <c r="Q31" s="8" t="s">
        <v>59</v>
      </c>
      <c r="R31" s="8" t="s">
        <v>59</v>
      </c>
      <c r="S31" s="8" t="s">
        <v>59</v>
      </c>
      <c r="T31" s="8" t="s">
        <v>59</v>
      </c>
      <c r="U31" s="8" t="s">
        <v>59</v>
      </c>
      <c r="V31" s="8" t="s">
        <v>123</v>
      </c>
    </row>
    <row r="32" spans="2:23" ht="14" hidden="1" x14ac:dyDescent="0.3">
      <c r="B32" s="123" t="s">
        <v>104</v>
      </c>
      <c r="C32" s="123" t="s">
        <v>105</v>
      </c>
      <c r="D32" s="123" t="s">
        <v>106</v>
      </c>
      <c r="E32" s="123" t="s">
        <v>103</v>
      </c>
      <c r="F32" s="123" t="s">
        <v>50</v>
      </c>
      <c r="G32" s="124" t="s">
        <v>107</v>
      </c>
      <c r="H32" s="124" t="s">
        <v>108</v>
      </c>
      <c r="I32" s="124" t="s">
        <v>109</v>
      </c>
      <c r="J32" s="124" t="s">
        <v>110</v>
      </c>
      <c r="K32" s="124" t="s">
        <v>111</v>
      </c>
      <c r="L32" s="124" t="s">
        <v>112</v>
      </c>
      <c r="M32" s="124" t="s">
        <v>113</v>
      </c>
      <c r="N32" s="124" t="s">
        <v>114</v>
      </c>
      <c r="O32" s="124" t="s">
        <v>115</v>
      </c>
      <c r="P32" s="124" t="s">
        <v>116</v>
      </c>
      <c r="Q32" s="124" t="s">
        <v>117</v>
      </c>
      <c r="R32" s="124" t="s">
        <v>118</v>
      </c>
      <c r="S32" s="124" t="s">
        <v>119</v>
      </c>
      <c r="T32" s="124" t="s">
        <v>120</v>
      </c>
      <c r="U32" s="124" t="s">
        <v>121</v>
      </c>
      <c r="V32" s="122" t="s">
        <v>122</v>
      </c>
      <c r="W32" s="112"/>
    </row>
    <row r="33" spans="2:23" x14ac:dyDescent="0.25">
      <c r="B33" s="125" t="s">
        <v>70</v>
      </c>
      <c r="C33" s="125" t="s">
        <v>124</v>
      </c>
      <c r="D33" s="125" t="s">
        <v>125</v>
      </c>
      <c r="E33" s="125" t="s">
        <v>37</v>
      </c>
      <c r="F33" s="173"/>
      <c r="G33" s="130">
        <f>IFERROR(G8*G13,0)</f>
        <v>0</v>
      </c>
      <c r="H33" s="130">
        <f t="shared" ref="H33:U33" si="1">IFERROR(H8*H13,0)</f>
        <v>0</v>
      </c>
      <c r="I33" s="130">
        <f t="shared" si="1"/>
        <v>0</v>
      </c>
      <c r="J33" s="130">
        <f t="shared" si="1"/>
        <v>0</v>
      </c>
      <c r="K33" s="130">
        <f t="shared" si="1"/>
        <v>0</v>
      </c>
      <c r="L33" s="130">
        <f t="shared" si="1"/>
        <v>0</v>
      </c>
      <c r="M33" s="130">
        <f t="shared" si="1"/>
        <v>0</v>
      </c>
      <c r="N33" s="130">
        <f t="shared" si="1"/>
        <v>0</v>
      </c>
      <c r="O33" s="130">
        <f t="shared" si="1"/>
        <v>0</v>
      </c>
      <c r="P33" s="130">
        <f t="shared" si="1"/>
        <v>0</v>
      </c>
      <c r="Q33" s="130">
        <f t="shared" si="1"/>
        <v>0</v>
      </c>
      <c r="R33" s="130">
        <f t="shared" si="1"/>
        <v>0</v>
      </c>
      <c r="S33" s="130">
        <f t="shared" si="1"/>
        <v>0</v>
      </c>
      <c r="T33" s="130">
        <f t="shared" si="1"/>
        <v>0</v>
      </c>
      <c r="U33" s="130">
        <f t="shared" si="1"/>
        <v>0</v>
      </c>
      <c r="V33" s="163">
        <f>SUM('2. Budsjett'!$G33:$U33)</f>
        <v>0</v>
      </c>
      <c r="W33" s="113"/>
    </row>
    <row r="34" spans="2:23" x14ac:dyDescent="0.25">
      <c r="B34" s="125" t="s">
        <v>71</v>
      </c>
      <c r="C34" s="125" t="s">
        <v>126</v>
      </c>
      <c r="D34" s="125" t="s">
        <v>125</v>
      </c>
      <c r="E34" s="125" t="s">
        <v>37</v>
      </c>
      <c r="F34" s="173"/>
      <c r="G34" s="130">
        <f>IFERROR(G9*G11,0)</f>
        <v>0</v>
      </c>
      <c r="H34" s="130">
        <f t="shared" ref="H34:U34" si="2">IFERROR(H9*H11,0)</f>
        <v>0</v>
      </c>
      <c r="I34" s="130">
        <f t="shared" si="2"/>
        <v>0</v>
      </c>
      <c r="J34" s="130">
        <f t="shared" si="2"/>
        <v>0</v>
      </c>
      <c r="K34" s="130">
        <f t="shared" si="2"/>
        <v>0</v>
      </c>
      <c r="L34" s="130">
        <f t="shared" si="2"/>
        <v>0</v>
      </c>
      <c r="M34" s="130">
        <f t="shared" si="2"/>
        <v>0</v>
      </c>
      <c r="N34" s="130">
        <f t="shared" si="2"/>
        <v>0</v>
      </c>
      <c r="O34" s="130">
        <f t="shared" si="2"/>
        <v>0</v>
      </c>
      <c r="P34" s="130">
        <f t="shared" si="2"/>
        <v>0</v>
      </c>
      <c r="Q34" s="130">
        <f t="shared" si="2"/>
        <v>0</v>
      </c>
      <c r="R34" s="130">
        <f t="shared" si="2"/>
        <v>0</v>
      </c>
      <c r="S34" s="130">
        <f t="shared" si="2"/>
        <v>0</v>
      </c>
      <c r="T34" s="130">
        <f t="shared" si="2"/>
        <v>0</v>
      </c>
      <c r="U34" s="130">
        <f t="shared" si="2"/>
        <v>0</v>
      </c>
      <c r="V34" s="163">
        <f>SUM('2. Budsjett'!$G34:$U34)</f>
        <v>0</v>
      </c>
      <c r="W34" s="113"/>
    </row>
    <row r="35" spans="2:23" x14ac:dyDescent="0.25">
      <c r="B35" s="125" t="s">
        <v>72</v>
      </c>
      <c r="C35" s="125" t="s">
        <v>127</v>
      </c>
      <c r="D35" s="125" t="s">
        <v>125</v>
      </c>
      <c r="E35" s="125" t="s">
        <v>37</v>
      </c>
      <c r="F35" s="173"/>
      <c r="G35" s="130">
        <f>IFERROR(G10*G12,0)</f>
        <v>0</v>
      </c>
      <c r="H35" s="130">
        <f t="shared" ref="H35:U35" si="3">IFERROR(H10*H12,0)</f>
        <v>0</v>
      </c>
      <c r="I35" s="130">
        <f t="shared" si="3"/>
        <v>0</v>
      </c>
      <c r="J35" s="130">
        <f t="shared" si="3"/>
        <v>0</v>
      </c>
      <c r="K35" s="130">
        <f t="shared" si="3"/>
        <v>0</v>
      </c>
      <c r="L35" s="130">
        <f t="shared" si="3"/>
        <v>0</v>
      </c>
      <c r="M35" s="130">
        <f t="shared" si="3"/>
        <v>0</v>
      </c>
      <c r="N35" s="130">
        <f t="shared" si="3"/>
        <v>0</v>
      </c>
      <c r="O35" s="130">
        <f t="shared" si="3"/>
        <v>0</v>
      </c>
      <c r="P35" s="130">
        <f t="shared" si="3"/>
        <v>0</v>
      </c>
      <c r="Q35" s="130">
        <f t="shared" si="3"/>
        <v>0</v>
      </c>
      <c r="R35" s="130">
        <f t="shared" si="3"/>
        <v>0</v>
      </c>
      <c r="S35" s="130">
        <f t="shared" si="3"/>
        <v>0</v>
      </c>
      <c r="T35" s="130">
        <f t="shared" si="3"/>
        <v>0</v>
      </c>
      <c r="U35" s="130">
        <f t="shared" si="3"/>
        <v>0</v>
      </c>
      <c r="V35" s="163">
        <f>SUM('2. Budsjett'!$G35:$U35)</f>
        <v>0</v>
      </c>
      <c r="W35" s="113"/>
    </row>
    <row r="36" spans="2:23" x14ac:dyDescent="0.25">
      <c r="B36" s="118"/>
      <c r="C36" s="118"/>
      <c r="D36" s="118"/>
      <c r="E36" s="118"/>
      <c r="F36" s="173"/>
      <c r="G36" s="129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74">
        <f>SUM('2. Budsjett'!$G36:$U36)</f>
        <v>0</v>
      </c>
      <c r="W36" s="113"/>
    </row>
    <row r="37" spans="2:23" x14ac:dyDescent="0.25">
      <c r="B37" s="118"/>
      <c r="C37" s="118"/>
      <c r="D37" s="118"/>
      <c r="E37" s="118"/>
      <c r="F37" s="173"/>
      <c r="G37" s="129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74">
        <f>SUM('2. Budsjett'!$G37:$U37)</f>
        <v>0</v>
      </c>
      <c r="W37" s="113"/>
    </row>
    <row r="38" spans="2:23" x14ac:dyDescent="0.25">
      <c r="B38" s="118"/>
      <c r="C38" s="118"/>
      <c r="D38" s="118"/>
      <c r="E38" s="118"/>
      <c r="F38" s="173"/>
      <c r="G38" s="129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74">
        <f>SUM('2. Budsjett'!$G38:$U38)</f>
        <v>0</v>
      </c>
      <c r="W38" s="113"/>
    </row>
    <row r="39" spans="2:23" x14ac:dyDescent="0.25">
      <c r="B39" s="118"/>
      <c r="C39" s="118"/>
      <c r="D39" s="118"/>
      <c r="E39" s="118"/>
      <c r="F39" s="173"/>
      <c r="G39" s="129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74">
        <f>SUM('2. Budsjett'!$G39:$U39)</f>
        <v>0</v>
      </c>
      <c r="W39" s="113"/>
    </row>
    <row r="40" spans="2:23" x14ac:dyDescent="0.25">
      <c r="B40" s="175"/>
      <c r="C40" s="175"/>
      <c r="D40" s="175"/>
      <c r="E40" s="175"/>
      <c r="F40" s="176"/>
      <c r="G40" s="177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4">
        <f>SUM('2. Budsjett'!$G40:$U40)</f>
        <v>0</v>
      </c>
      <c r="W40" s="113"/>
    </row>
    <row r="41" spans="2:23" ht="14" x14ac:dyDescent="0.3">
      <c r="B41" s="132" t="s">
        <v>128</v>
      </c>
      <c r="C41" s="133"/>
      <c r="D41" s="134"/>
      <c r="E41" s="135"/>
      <c r="F41" s="142"/>
      <c r="G41" s="136">
        <f t="shared" ref="G41:U41" si="4">SUM(G33:G40)</f>
        <v>0</v>
      </c>
      <c r="H41" s="136">
        <f t="shared" si="4"/>
        <v>0</v>
      </c>
      <c r="I41" s="136">
        <f t="shared" si="4"/>
        <v>0</v>
      </c>
      <c r="J41" s="136">
        <f t="shared" si="4"/>
        <v>0</v>
      </c>
      <c r="K41" s="136">
        <f t="shared" si="4"/>
        <v>0</v>
      </c>
      <c r="L41" s="136">
        <f t="shared" si="4"/>
        <v>0</v>
      </c>
      <c r="M41" s="136">
        <f t="shared" si="4"/>
        <v>0</v>
      </c>
      <c r="N41" s="136">
        <f t="shared" si="4"/>
        <v>0</v>
      </c>
      <c r="O41" s="136">
        <f t="shared" si="4"/>
        <v>0</v>
      </c>
      <c r="P41" s="136">
        <f t="shared" si="4"/>
        <v>0</v>
      </c>
      <c r="Q41" s="136">
        <f t="shared" si="4"/>
        <v>0</v>
      </c>
      <c r="R41" s="136">
        <f t="shared" si="4"/>
        <v>0</v>
      </c>
      <c r="S41" s="136">
        <f t="shared" si="4"/>
        <v>0</v>
      </c>
      <c r="T41" s="136">
        <f t="shared" si="4"/>
        <v>0</v>
      </c>
      <c r="U41" s="136">
        <f t="shared" si="4"/>
        <v>0</v>
      </c>
      <c r="V41" s="164">
        <f>SUM(Table_DI[Sum])</f>
        <v>0</v>
      </c>
    </row>
    <row r="42" spans="2:23" ht="14" x14ac:dyDescent="0.3">
      <c r="F42" s="3" t="s">
        <v>216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2:23" x14ac:dyDescent="0.25">
      <c r="B43" s="8" t="s">
        <v>130</v>
      </c>
      <c r="C43" s="8" t="s">
        <v>131</v>
      </c>
      <c r="D43" s="8" t="s">
        <v>102</v>
      </c>
      <c r="E43" s="8" t="s">
        <v>103</v>
      </c>
      <c r="F43" s="8" t="s">
        <v>50</v>
      </c>
      <c r="G43" s="8" t="s">
        <v>59</v>
      </c>
      <c r="H43" s="8" t="s">
        <v>59</v>
      </c>
      <c r="I43" s="8" t="s">
        <v>59</v>
      </c>
      <c r="J43" s="8" t="s">
        <v>59</v>
      </c>
      <c r="K43" s="8" t="s">
        <v>59</v>
      </c>
      <c r="L43" s="8" t="s">
        <v>59</v>
      </c>
      <c r="M43" s="8" t="s">
        <v>59</v>
      </c>
      <c r="N43" s="8" t="s">
        <v>59</v>
      </c>
      <c r="O43" s="8" t="s">
        <v>59</v>
      </c>
      <c r="P43" s="8" t="s">
        <v>59</v>
      </c>
      <c r="Q43" s="8" t="s">
        <v>59</v>
      </c>
      <c r="R43" s="8" t="s">
        <v>59</v>
      </c>
      <c r="S43" s="8" t="s">
        <v>59</v>
      </c>
      <c r="T43" s="8" t="s">
        <v>59</v>
      </c>
      <c r="U43" s="8" t="s">
        <v>59</v>
      </c>
      <c r="V43" s="8" t="s">
        <v>123</v>
      </c>
    </row>
    <row r="44" spans="2:23" ht="14" hidden="1" x14ac:dyDescent="0.3">
      <c r="B44" s="127" t="s">
        <v>132</v>
      </c>
      <c r="C44" s="127" t="s">
        <v>105</v>
      </c>
      <c r="D44" s="127" t="s">
        <v>133</v>
      </c>
      <c r="E44" s="127" t="s">
        <v>103</v>
      </c>
      <c r="F44" s="127" t="s">
        <v>50</v>
      </c>
      <c r="G44" s="124" t="s">
        <v>107</v>
      </c>
      <c r="H44" s="124" t="s">
        <v>108</v>
      </c>
      <c r="I44" s="124" t="s">
        <v>109</v>
      </c>
      <c r="J44" s="124" t="s">
        <v>110</v>
      </c>
      <c r="K44" s="124" t="s">
        <v>111</v>
      </c>
      <c r="L44" s="124" t="s">
        <v>112</v>
      </c>
      <c r="M44" s="124" t="s">
        <v>113</v>
      </c>
      <c r="N44" s="124" t="s">
        <v>114</v>
      </c>
      <c r="O44" s="124" t="s">
        <v>115</v>
      </c>
      <c r="P44" s="124" t="s">
        <v>116</v>
      </c>
      <c r="Q44" s="124" t="s">
        <v>117</v>
      </c>
      <c r="R44" s="124" t="s">
        <v>118</v>
      </c>
      <c r="S44" s="124" t="s">
        <v>119</v>
      </c>
      <c r="T44" s="124" t="s">
        <v>120</v>
      </c>
      <c r="U44" s="124" t="s">
        <v>121</v>
      </c>
      <c r="V44" s="126" t="s">
        <v>122</v>
      </c>
      <c r="W44" s="112"/>
    </row>
    <row r="45" spans="2:23" x14ac:dyDescent="0.25">
      <c r="B45" s="118"/>
      <c r="C45" s="118"/>
      <c r="D45" s="118"/>
      <c r="E45" s="118"/>
      <c r="F45" s="173"/>
      <c r="G45" s="129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63">
        <f>SUM('2. Budsjett'!$G45:$U45)</f>
        <v>0</v>
      </c>
      <c r="W45" s="113"/>
    </row>
    <row r="46" spans="2:23" x14ac:dyDescent="0.25">
      <c r="B46" s="118"/>
      <c r="C46" s="118"/>
      <c r="D46" s="118"/>
      <c r="E46" s="118"/>
      <c r="F46" s="173"/>
      <c r="G46" s="129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63">
        <f>SUM('2. Budsjett'!$G46:$U46)</f>
        <v>0</v>
      </c>
      <c r="W46" s="113"/>
    </row>
    <row r="47" spans="2:23" x14ac:dyDescent="0.25">
      <c r="B47" s="118"/>
      <c r="C47" s="118"/>
      <c r="D47" s="118"/>
      <c r="E47" s="118"/>
      <c r="F47" s="173"/>
      <c r="G47" s="129"/>
      <c r="H47" s="121"/>
      <c r="I47" s="121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63">
        <f>SUM('2. Budsjett'!$G47:$U47)</f>
        <v>0</v>
      </c>
      <c r="W47" s="113"/>
    </row>
    <row r="48" spans="2:23" x14ac:dyDescent="0.25">
      <c r="B48" s="118"/>
      <c r="C48" s="118"/>
      <c r="D48" s="118"/>
      <c r="E48" s="118"/>
      <c r="F48" s="173"/>
      <c r="G48" s="129"/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63">
        <f>SUM('2. Budsjett'!$G48:$U48)</f>
        <v>0</v>
      </c>
      <c r="W48" s="113"/>
    </row>
    <row r="49" spans="2:23" x14ac:dyDescent="0.25">
      <c r="B49" s="118"/>
      <c r="C49" s="118"/>
      <c r="D49" s="118"/>
      <c r="E49" s="118"/>
      <c r="F49" s="173"/>
      <c r="G49" s="129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63">
        <f>SUM('2. Budsjett'!$G49:$U49)</f>
        <v>0</v>
      </c>
      <c r="W49" s="113"/>
    </row>
    <row r="50" spans="2:23" x14ac:dyDescent="0.25">
      <c r="B50" s="118"/>
      <c r="C50" s="118"/>
      <c r="D50" s="118"/>
      <c r="E50" s="118"/>
      <c r="F50" s="173"/>
      <c r="G50" s="129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63">
        <f>SUM('2. Budsjett'!$G50:$U50)</f>
        <v>0</v>
      </c>
      <c r="W50" s="113"/>
    </row>
    <row r="51" spans="2:23" x14ac:dyDescent="0.25">
      <c r="B51" s="118"/>
      <c r="C51" s="118"/>
      <c r="D51" s="118"/>
      <c r="E51" s="118"/>
      <c r="F51" s="173"/>
      <c r="G51" s="129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63">
        <f>SUM('2. Budsjett'!$G51:$U51)</f>
        <v>0</v>
      </c>
      <c r="W51" s="113"/>
    </row>
    <row r="52" spans="2:23" x14ac:dyDescent="0.25">
      <c r="B52" s="118"/>
      <c r="C52" s="118"/>
      <c r="D52" s="118"/>
      <c r="E52" s="118"/>
      <c r="F52" s="173"/>
      <c r="G52" s="129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63">
        <f>SUM('2. Budsjett'!$G52:$U52)</f>
        <v>0</v>
      </c>
      <c r="W52" s="113"/>
    </row>
    <row r="53" spans="2:23" x14ac:dyDescent="0.25">
      <c r="B53" s="118"/>
      <c r="C53" s="118"/>
      <c r="D53" s="118"/>
      <c r="E53" s="118"/>
      <c r="F53" s="173"/>
      <c r="G53" s="129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63">
        <f>SUM('2. Budsjett'!$G53:$U53)</f>
        <v>0</v>
      </c>
      <c r="W53" s="113"/>
    </row>
    <row r="54" spans="2:23" x14ac:dyDescent="0.25">
      <c r="B54" s="118"/>
      <c r="C54" s="118"/>
      <c r="D54" s="118"/>
      <c r="E54" s="118"/>
      <c r="F54" s="173"/>
      <c r="G54" s="129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63">
        <f>SUM('2. Budsjett'!$G54:$U54)</f>
        <v>0</v>
      </c>
      <c r="W54" s="113"/>
    </row>
    <row r="55" spans="2:23" x14ac:dyDescent="0.25">
      <c r="B55" s="175"/>
      <c r="C55" s="175"/>
      <c r="D55" s="175"/>
      <c r="E55" s="175"/>
      <c r="F55" s="176"/>
      <c r="G55" s="177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65">
        <f>SUM('2. Budsjett'!$G55:$U55)</f>
        <v>0</v>
      </c>
      <c r="W55" s="113"/>
    </row>
    <row r="56" spans="2:23" ht="14" x14ac:dyDescent="0.3">
      <c r="B56" s="132" t="s">
        <v>135</v>
      </c>
      <c r="C56" s="133"/>
      <c r="D56" s="134"/>
      <c r="E56" s="135"/>
      <c r="F56" s="144"/>
      <c r="G56" s="136">
        <f t="shared" ref="G56:U56" si="5">SUM(G45:G55)</f>
        <v>0</v>
      </c>
      <c r="H56" s="136">
        <f t="shared" si="5"/>
        <v>0</v>
      </c>
      <c r="I56" s="136">
        <f t="shared" si="5"/>
        <v>0</v>
      </c>
      <c r="J56" s="136">
        <f t="shared" si="5"/>
        <v>0</v>
      </c>
      <c r="K56" s="136">
        <f t="shared" si="5"/>
        <v>0</v>
      </c>
      <c r="L56" s="136">
        <f t="shared" si="5"/>
        <v>0</v>
      </c>
      <c r="M56" s="136">
        <f t="shared" si="5"/>
        <v>0</v>
      </c>
      <c r="N56" s="136">
        <f t="shared" si="5"/>
        <v>0</v>
      </c>
      <c r="O56" s="136">
        <f t="shared" si="5"/>
        <v>0</v>
      </c>
      <c r="P56" s="136">
        <f t="shared" si="5"/>
        <v>0</v>
      </c>
      <c r="Q56" s="136">
        <f t="shared" si="5"/>
        <v>0</v>
      </c>
      <c r="R56" s="136">
        <f t="shared" si="5"/>
        <v>0</v>
      </c>
      <c r="S56" s="136">
        <f t="shared" si="5"/>
        <v>0</v>
      </c>
      <c r="T56" s="136">
        <f t="shared" si="5"/>
        <v>0</v>
      </c>
      <c r="U56" s="136">
        <f t="shared" si="5"/>
        <v>0</v>
      </c>
      <c r="V56" s="164">
        <f>SUM(Table_DK[[#All],[Sum]])</f>
        <v>0</v>
      </c>
      <c r="W56" s="113"/>
    </row>
    <row r="57" spans="2:23" x14ac:dyDescent="0.25"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2:23" x14ac:dyDescent="0.25">
      <c r="B58" s="8" t="s">
        <v>136</v>
      </c>
      <c r="C58" s="8" t="s">
        <v>131</v>
      </c>
      <c r="D58" s="8" t="s">
        <v>102</v>
      </c>
      <c r="E58" s="8" t="s">
        <v>103</v>
      </c>
      <c r="F58" s="8" t="s">
        <v>50</v>
      </c>
      <c r="G58" s="8" t="s">
        <v>59</v>
      </c>
      <c r="H58" s="8" t="s">
        <v>59</v>
      </c>
      <c r="I58" s="8" t="s">
        <v>59</v>
      </c>
      <c r="J58" s="8" t="s">
        <v>59</v>
      </c>
      <c r="K58" s="8" t="s">
        <v>59</v>
      </c>
      <c r="L58" s="8" t="s">
        <v>59</v>
      </c>
      <c r="M58" s="8" t="s">
        <v>59</v>
      </c>
      <c r="N58" s="8" t="s">
        <v>59</v>
      </c>
      <c r="O58" s="8" t="s">
        <v>59</v>
      </c>
      <c r="P58" s="8" t="s">
        <v>59</v>
      </c>
      <c r="Q58" s="8" t="s">
        <v>59</v>
      </c>
      <c r="R58" s="8" t="s">
        <v>59</v>
      </c>
      <c r="S58" s="8" t="s">
        <v>59</v>
      </c>
      <c r="T58" s="8" t="s">
        <v>59</v>
      </c>
      <c r="U58" s="8" t="s">
        <v>59</v>
      </c>
      <c r="V58" s="8" t="s">
        <v>123</v>
      </c>
    </row>
    <row r="59" spans="2:23" ht="14" hidden="1" x14ac:dyDescent="0.3">
      <c r="B59" s="107" t="s">
        <v>132</v>
      </c>
      <c r="C59" s="108" t="s">
        <v>137</v>
      </c>
      <c r="D59" s="108" t="s">
        <v>133</v>
      </c>
      <c r="E59" s="108" t="s">
        <v>103</v>
      </c>
      <c r="F59" s="108" t="s">
        <v>50</v>
      </c>
      <c r="G59" s="109" t="s">
        <v>107</v>
      </c>
      <c r="H59" s="109" t="s">
        <v>108</v>
      </c>
      <c r="I59" s="109" t="s">
        <v>109</v>
      </c>
      <c r="J59" s="109" t="s">
        <v>110</v>
      </c>
      <c r="K59" s="109" t="s">
        <v>111</v>
      </c>
      <c r="L59" s="109" t="s">
        <v>112</v>
      </c>
      <c r="M59" s="109" t="s">
        <v>113</v>
      </c>
      <c r="N59" s="109" t="s">
        <v>114</v>
      </c>
      <c r="O59" s="109" t="s">
        <v>115</v>
      </c>
      <c r="P59" s="109" t="s">
        <v>116</v>
      </c>
      <c r="Q59" s="109" t="s">
        <v>117</v>
      </c>
      <c r="R59" s="109" t="s">
        <v>118</v>
      </c>
      <c r="S59" s="109" t="s">
        <v>119</v>
      </c>
      <c r="T59" s="109" t="s">
        <v>120</v>
      </c>
      <c r="U59" s="109" t="s">
        <v>121</v>
      </c>
      <c r="V59" s="110" t="s">
        <v>122</v>
      </c>
    </row>
    <row r="60" spans="2:23" ht="14" x14ac:dyDescent="0.3">
      <c r="B60" s="179"/>
      <c r="C60" s="105"/>
      <c r="D60" s="105"/>
      <c r="E60" s="105"/>
      <c r="F60" s="180"/>
      <c r="G60" s="181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66">
        <f>SUM('2. Budsjett'!$G60:$U60)</f>
        <v>0</v>
      </c>
      <c r="W60" s="112"/>
    </row>
    <row r="61" spans="2:23" x14ac:dyDescent="0.25">
      <c r="B61" s="179"/>
      <c r="C61" s="105"/>
      <c r="D61" s="105"/>
      <c r="E61" s="105"/>
      <c r="F61" s="180"/>
      <c r="G61" s="181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66">
        <f>SUM('2. Budsjett'!$G61:$U61)</f>
        <v>0</v>
      </c>
      <c r="W61" s="113"/>
    </row>
    <row r="62" spans="2:23" x14ac:dyDescent="0.25">
      <c r="B62" s="179"/>
      <c r="C62" s="105"/>
      <c r="D62" s="105"/>
      <c r="E62" s="105"/>
      <c r="F62" s="180"/>
      <c r="G62" s="181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66">
        <f>SUM('2. Budsjett'!$G62:$U62)</f>
        <v>0</v>
      </c>
      <c r="W62" s="113"/>
    </row>
    <row r="63" spans="2:23" x14ac:dyDescent="0.25">
      <c r="B63" s="179"/>
      <c r="C63" s="105"/>
      <c r="D63" s="105"/>
      <c r="E63" s="105"/>
      <c r="F63" s="180"/>
      <c r="G63" s="181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166">
        <f>SUM('2. Budsjett'!$G63:$U63)</f>
        <v>0</v>
      </c>
      <c r="W63" s="113"/>
    </row>
    <row r="64" spans="2:23" x14ac:dyDescent="0.25">
      <c r="B64" s="179"/>
      <c r="C64" s="105"/>
      <c r="D64" s="105"/>
      <c r="E64" s="105"/>
      <c r="F64" s="180"/>
      <c r="G64" s="181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66">
        <f>SUM('2. Budsjett'!$G64:$U64)</f>
        <v>0</v>
      </c>
      <c r="W64" s="113"/>
    </row>
    <row r="65" spans="2:23" x14ac:dyDescent="0.25">
      <c r="B65" s="179"/>
      <c r="C65" s="105"/>
      <c r="D65" s="105"/>
      <c r="E65" s="105"/>
      <c r="F65" s="180"/>
      <c r="G65" s="181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66">
        <f>SUM('2. Budsjett'!$G65:$U65)</f>
        <v>0</v>
      </c>
      <c r="W65" s="113"/>
    </row>
    <row r="66" spans="2:23" x14ac:dyDescent="0.25">
      <c r="B66" s="179"/>
      <c r="C66" s="105"/>
      <c r="D66" s="105"/>
      <c r="E66" s="105"/>
      <c r="F66" s="180"/>
      <c r="G66" s="181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66">
        <f>SUM('2. Budsjett'!$G66:$U66)</f>
        <v>0</v>
      </c>
      <c r="W66" s="113"/>
    </row>
    <row r="67" spans="2:23" x14ac:dyDescent="0.25">
      <c r="B67" s="179"/>
      <c r="C67" s="105"/>
      <c r="D67" s="105"/>
      <c r="E67" s="105"/>
      <c r="F67" s="180"/>
      <c r="G67" s="181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66">
        <f>SUM('2. Budsjett'!$G67:$U67)</f>
        <v>0</v>
      </c>
      <c r="W67" s="113"/>
    </row>
    <row r="68" spans="2:23" x14ac:dyDescent="0.25">
      <c r="B68" s="179"/>
      <c r="C68" s="105"/>
      <c r="D68" s="105"/>
      <c r="E68" s="105"/>
      <c r="F68" s="180"/>
      <c r="G68" s="181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66">
        <f>SUM('2. Budsjett'!$G68:$U68)</f>
        <v>0</v>
      </c>
      <c r="W68" s="113"/>
    </row>
    <row r="69" spans="2:23" x14ac:dyDescent="0.25">
      <c r="B69" s="179"/>
      <c r="C69" s="105"/>
      <c r="D69" s="105"/>
      <c r="E69" s="105"/>
      <c r="F69" s="180"/>
      <c r="G69" s="181"/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66">
        <f>SUM('2. Budsjett'!$G69:$U69)</f>
        <v>0</v>
      </c>
      <c r="W69" s="113"/>
    </row>
    <row r="70" spans="2:23" x14ac:dyDescent="0.25">
      <c r="B70" s="179"/>
      <c r="C70" s="105"/>
      <c r="D70" s="105"/>
      <c r="E70" s="105"/>
      <c r="F70" s="180"/>
      <c r="G70" s="181"/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66">
        <f>SUM('2. Budsjett'!$G70:$U70)</f>
        <v>0</v>
      </c>
      <c r="W70" s="113"/>
    </row>
    <row r="71" spans="2:23" x14ac:dyDescent="0.25">
      <c r="B71" s="179"/>
      <c r="C71" s="105"/>
      <c r="D71" s="105"/>
      <c r="E71" s="105"/>
      <c r="F71" s="180"/>
      <c r="G71" s="181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66">
        <f>SUM('2. Budsjett'!$G71:$U71)</f>
        <v>0</v>
      </c>
      <c r="W71" s="113"/>
    </row>
    <row r="72" spans="2:23" x14ac:dyDescent="0.25">
      <c r="B72" s="179"/>
      <c r="C72" s="105"/>
      <c r="D72" s="105"/>
      <c r="E72" s="105"/>
      <c r="F72" s="180"/>
      <c r="G72" s="181"/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66">
        <f>SUM('2. Budsjett'!$G72:$U72)</f>
        <v>0</v>
      </c>
      <c r="W72" s="113"/>
    </row>
    <row r="73" spans="2:23" x14ac:dyDescent="0.25">
      <c r="B73" s="179"/>
      <c r="C73" s="105"/>
      <c r="D73" s="105"/>
      <c r="E73" s="105"/>
      <c r="F73" s="180"/>
      <c r="G73" s="181"/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66">
        <f>SUM('2. Budsjett'!$G73:$U73)</f>
        <v>0</v>
      </c>
      <c r="W73" s="113"/>
    </row>
    <row r="74" spans="2:23" x14ac:dyDescent="0.25">
      <c r="B74" s="182"/>
      <c r="C74" s="183"/>
      <c r="D74" s="183"/>
      <c r="E74" s="183"/>
      <c r="F74" s="184"/>
      <c r="G74" s="185"/>
      <c r="H74" s="186"/>
      <c r="I74" s="186"/>
      <c r="J74" s="186"/>
      <c r="K74" s="186"/>
      <c r="L74" s="186"/>
      <c r="M74" s="186"/>
      <c r="N74" s="186"/>
      <c r="O74" s="186"/>
      <c r="P74" s="186"/>
      <c r="Q74" s="186"/>
      <c r="R74" s="186"/>
      <c r="S74" s="186"/>
      <c r="T74" s="186"/>
      <c r="U74" s="186"/>
      <c r="V74" s="167">
        <f>SUM('2. Budsjett'!$G74:$U74)</f>
        <v>0</v>
      </c>
      <c r="W74" s="113"/>
    </row>
    <row r="75" spans="2:23" ht="14" x14ac:dyDescent="0.3">
      <c r="B75" s="132" t="s">
        <v>140</v>
      </c>
      <c r="C75" s="133"/>
      <c r="D75" s="133"/>
      <c r="E75" s="138"/>
      <c r="F75" s="146"/>
      <c r="G75" s="136">
        <f t="shared" ref="G75:U75" si="6">SUM(G60:G74)</f>
        <v>0</v>
      </c>
      <c r="H75" s="136">
        <f t="shared" si="6"/>
        <v>0</v>
      </c>
      <c r="I75" s="136">
        <f t="shared" si="6"/>
        <v>0</v>
      </c>
      <c r="J75" s="136">
        <f t="shared" si="6"/>
        <v>0</v>
      </c>
      <c r="K75" s="136">
        <f t="shared" si="6"/>
        <v>0</v>
      </c>
      <c r="L75" s="136">
        <f t="shared" si="6"/>
        <v>0</v>
      </c>
      <c r="M75" s="136">
        <f t="shared" si="6"/>
        <v>0</v>
      </c>
      <c r="N75" s="136">
        <f t="shared" si="6"/>
        <v>0</v>
      </c>
      <c r="O75" s="136">
        <f t="shared" si="6"/>
        <v>0</v>
      </c>
      <c r="P75" s="136">
        <f t="shared" si="6"/>
        <v>0</v>
      </c>
      <c r="Q75" s="136">
        <f t="shared" si="6"/>
        <v>0</v>
      </c>
      <c r="R75" s="136">
        <f t="shared" si="6"/>
        <v>0</v>
      </c>
      <c r="S75" s="136">
        <f t="shared" si="6"/>
        <v>0</v>
      </c>
      <c r="T75" s="136">
        <f t="shared" si="6"/>
        <v>0</v>
      </c>
      <c r="U75" s="136">
        <f t="shared" si="6"/>
        <v>0</v>
      </c>
      <c r="V75" s="164">
        <f>SUM(Table_INV[Sum])</f>
        <v>0</v>
      </c>
      <c r="W75" s="113"/>
    </row>
    <row r="76" spans="2:23" ht="14" x14ac:dyDescent="0.3">
      <c r="B76" s="3"/>
      <c r="C76" s="92"/>
      <c r="D76" s="92"/>
      <c r="E76" s="93"/>
      <c r="F76" s="94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</row>
    <row r="77" spans="2:23" x14ac:dyDescent="0.25"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pans="2:23" ht="14.5" thickBot="1" x14ac:dyDescent="0.35">
      <c r="B78" s="10" t="s">
        <v>143</v>
      </c>
      <c r="C78" s="9"/>
      <c r="D78" s="9"/>
      <c r="E78" s="74"/>
      <c r="F78" s="147"/>
      <c r="G78" s="11">
        <f t="shared" ref="G78:U78" si="7">G41-G56-G75</f>
        <v>0</v>
      </c>
      <c r="H78" s="11">
        <f t="shared" si="7"/>
        <v>0</v>
      </c>
      <c r="I78" s="11">
        <f t="shared" si="7"/>
        <v>0</v>
      </c>
      <c r="J78" s="11">
        <f t="shared" si="7"/>
        <v>0</v>
      </c>
      <c r="K78" s="11">
        <f t="shared" si="7"/>
        <v>0</v>
      </c>
      <c r="L78" s="11">
        <f t="shared" si="7"/>
        <v>0</v>
      </c>
      <c r="M78" s="11">
        <f t="shared" si="7"/>
        <v>0</v>
      </c>
      <c r="N78" s="11">
        <f t="shared" si="7"/>
        <v>0</v>
      </c>
      <c r="O78" s="11">
        <f t="shared" si="7"/>
        <v>0</v>
      </c>
      <c r="P78" s="11">
        <f t="shared" si="7"/>
        <v>0</v>
      </c>
      <c r="Q78" s="11">
        <f t="shared" si="7"/>
        <v>0</v>
      </c>
      <c r="R78" s="11">
        <f t="shared" si="7"/>
        <v>0</v>
      </c>
      <c r="S78" s="11">
        <f t="shared" si="7"/>
        <v>0</v>
      </c>
      <c r="T78" s="11">
        <f t="shared" si="7"/>
        <v>0</v>
      </c>
      <c r="U78" s="11">
        <f t="shared" si="7"/>
        <v>0</v>
      </c>
    </row>
    <row r="81" spans="2:6" x14ac:dyDescent="0.25">
      <c r="B81" s="32" t="s">
        <v>141</v>
      </c>
      <c r="C81" s="99"/>
      <c r="D81" s="99"/>
      <c r="E81" s="100" t="s">
        <v>129</v>
      </c>
      <c r="F81" s="101">
        <f>SUM(G56:U56)+SUM(G75:U75)</f>
        <v>0</v>
      </c>
    </row>
    <row r="82" spans="2:6" x14ac:dyDescent="0.25">
      <c r="B82" s="57" t="s">
        <v>128</v>
      </c>
      <c r="E82" s="56" t="s">
        <v>129</v>
      </c>
      <c r="F82" s="102">
        <f>SUM(G41:U41)</f>
        <v>0</v>
      </c>
    </row>
    <row r="83" spans="2:6" x14ac:dyDescent="0.25">
      <c r="B83" s="34" t="s">
        <v>142</v>
      </c>
      <c r="C83" s="25"/>
      <c r="D83" s="25"/>
      <c r="E83" s="103" t="s">
        <v>129</v>
      </c>
      <c r="F83" s="104">
        <f>F81-F82</f>
        <v>0</v>
      </c>
    </row>
    <row r="85" spans="2:6" x14ac:dyDescent="0.25">
      <c r="F85" s="2"/>
    </row>
  </sheetData>
  <sheetProtection algorithmName="SHA-512" hashValue="pcC4O+gdeUoZUzFhD+tt2MG3k3liaSBWQpOvseDiGOULV8x3wRj115tTq8vMeLOdtM6REqH49JozAxnLeU/lVQ==" saltValue="K7pEIbgHviIXMD37a75tVw==" spinCount="100000" sheet="1" objects="1" scenarios="1" formatCells="0" formatColumns="0" formatRows="0" insertRows="0"/>
  <phoneticPr fontId="23" type="noConversion"/>
  <hyperlinks>
    <hyperlink ref="E11" r:id="rId1" xr:uid="{2C6ACEAD-EE0C-4DFC-8C6F-6E90188F7007}"/>
    <hyperlink ref="E12" r:id="rId2" xr:uid="{D7FF0EE3-3177-4243-AA8F-D170BC6A00BB}"/>
  </hyperlinks>
  <pageMargins left="0.7" right="0.7" top="0.75" bottom="0.75" header="0.3" footer="0.3"/>
  <pageSetup paperSize="9" orientation="portrait" horizontalDpi="1200" verticalDpi="1200" r:id="rId3"/>
  <ignoredErrors>
    <ignoredError sqref="G9:U10 G8:I8 K8:U8" unlockedFormula="1"/>
  </ignoredErrors>
  <tableParts count="3">
    <tablePart r:id="rId4"/>
    <tablePart r:id="rId5"/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9241694-D209-4548-B396-2D1E2C1DA2B1}">
          <x14:formula1>
            <xm:f>'1. Budskjema'!$D$34:$D$41</xm:f>
          </x14:formula1>
          <xm:sqref>F60:F74 F45:F55 F33:F40</xm:sqref>
        </x14:dataValidation>
        <x14:dataValidation type="list" allowBlank="1" showInputMessage="1" showErrorMessage="1" xr:uid="{FDAB06D0-7F16-4E5B-A6EA-F7A59F6AFB4C}">
          <x14:formula1>
            <xm:f>Readme!$B$51:$B$55</xm:f>
          </x14:formula1>
          <xm:sqref>E60:E74 E45:E55 E33:E40</xm:sqref>
        </x14:dataValidation>
        <x14:dataValidation type="list" allowBlank="1" showInputMessage="1" showErrorMessage="1" xr:uid="{78DB2E6F-6FB0-4F88-8F97-E46C146BEDAA}">
          <x14:formula1>
            <xm:f>'Lister (skjules)'!$C$3:$C$6</xm:f>
          </x14:formula1>
          <xm:sqref>D60:D74</xm:sqref>
        </x14:dataValidation>
        <x14:dataValidation type="list" allowBlank="1" showInputMessage="1" showErrorMessage="1" xr:uid="{AC7994AD-60DB-4F84-B9CF-80F709B4DD80}">
          <x14:formula1>
            <xm:f>'Lister (skjules)'!$E$3:$E$8</xm:f>
          </x14:formula1>
          <xm:sqref>D45:D55</xm:sqref>
        </x14:dataValidation>
        <x14:dataValidation type="list" allowBlank="1" showInputMessage="1" showErrorMessage="1" xr:uid="{1D9D85D4-1188-4FFE-ACD4-88D4A81FF623}">
          <x14:formula1>
            <xm:f>'Lister (skjules)'!$G$3:$G$6</xm:f>
          </x14:formula1>
          <xm:sqref>D33:D40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40725-BD9B-4B56-B73E-37BF3EFBC33E}">
  <sheetPr>
    <tabColor theme="6" tint="0.79998168889431442"/>
  </sheetPr>
  <dimension ref="A1:X127"/>
  <sheetViews>
    <sheetView showGridLines="0" zoomScale="90" zoomScaleNormal="90" workbookViewId="0">
      <selection activeCell="E37" sqref="E37"/>
    </sheetView>
  </sheetViews>
  <sheetFormatPr defaultColWidth="10" defaultRowHeight="13.5" x14ac:dyDescent="0.25"/>
  <cols>
    <col min="2" max="2" width="17.83203125" customWidth="1"/>
    <col min="3" max="3" width="16.1640625" customWidth="1"/>
    <col min="4" max="4" width="13" bestFit="1" customWidth="1"/>
    <col min="5" max="5" width="12.83203125" customWidth="1"/>
    <col min="6" max="9" width="12" bestFit="1" customWidth="1"/>
    <col min="10" max="19" width="11.1640625" bestFit="1" customWidth="1"/>
  </cols>
  <sheetData>
    <row r="1" spans="2:19" x14ac:dyDescent="0.25">
      <c r="C1" s="14"/>
      <c r="D1" s="2"/>
    </row>
    <row r="2" spans="2:19" ht="14" x14ac:dyDescent="0.3">
      <c r="B2" s="29" t="s">
        <v>144</v>
      </c>
      <c r="C2" s="46"/>
      <c r="F2" s="14"/>
      <c r="G2" s="2"/>
    </row>
    <row r="3" spans="2:19" x14ac:dyDescent="0.25">
      <c r="B3" t="s">
        <v>145</v>
      </c>
      <c r="F3" s="14"/>
      <c r="G3" s="2"/>
    </row>
    <row r="4" spans="2:19" x14ac:dyDescent="0.25">
      <c r="B4" t="s">
        <v>146</v>
      </c>
      <c r="F4" s="14"/>
      <c r="G4" s="2"/>
    </row>
    <row r="5" spans="2:19" x14ac:dyDescent="0.25">
      <c r="B5" s="8"/>
      <c r="F5" s="14"/>
      <c r="G5" s="2"/>
    </row>
    <row r="6" spans="2:19" x14ac:dyDescent="0.25">
      <c r="B6" s="8"/>
      <c r="F6" s="14"/>
      <c r="G6" s="2"/>
    </row>
    <row r="7" spans="2:19" ht="14" x14ac:dyDescent="0.3">
      <c r="B7" s="53" t="s">
        <v>147</v>
      </c>
      <c r="C7" s="48"/>
      <c r="F7" s="14"/>
      <c r="G7" s="2"/>
    </row>
    <row r="8" spans="2:19" x14ac:dyDescent="0.25">
      <c r="B8" s="199" t="s">
        <v>148</v>
      </c>
      <c r="C8" s="199"/>
      <c r="D8" s="14" t="s">
        <v>59</v>
      </c>
      <c r="E8" s="31">
        <f>'1. Budskjema'!D14</f>
        <v>0</v>
      </c>
      <c r="F8" s="141" t="s">
        <v>149</v>
      </c>
    </row>
    <row r="9" spans="2:19" x14ac:dyDescent="0.25">
      <c r="B9" s="199" t="s">
        <v>150</v>
      </c>
      <c r="C9" s="199"/>
      <c r="D9" s="14" t="s">
        <v>59</v>
      </c>
      <c r="E9" s="31">
        <f>IF(E8*Maksimal_utbetaling_i_investeringsfasen&gt;E11*Maksimal_støtteandel_i_investeringsfasen,E11*Maksimal_støtteandel_i_investeringsfasen,E8*Maksimal_utbetaling_i_investeringsfasen)</f>
        <v>0</v>
      </c>
      <c r="F9" s="141" t="s">
        <v>151</v>
      </c>
    </row>
    <row r="10" spans="2:19" x14ac:dyDescent="0.25">
      <c r="B10" s="48"/>
      <c r="C10" s="48"/>
      <c r="D10" s="14"/>
      <c r="E10" s="2"/>
      <c r="F10" s="149"/>
    </row>
    <row r="11" spans="2:19" x14ac:dyDescent="0.25">
      <c r="B11" s="48" t="s">
        <v>140</v>
      </c>
      <c r="C11" s="48"/>
      <c r="D11" s="14" t="s">
        <v>59</v>
      </c>
      <c r="E11" s="151">
        <f>SUM('2. Budsjett'!G75:U75)</f>
        <v>0</v>
      </c>
      <c r="F11" s="149" t="s">
        <v>152</v>
      </c>
    </row>
    <row r="12" spans="2:19" x14ac:dyDescent="0.25">
      <c r="B12" s="48"/>
      <c r="C12" s="48"/>
    </row>
    <row r="13" spans="2:19" ht="14" x14ac:dyDescent="0.3">
      <c r="B13" s="64" t="s">
        <v>84</v>
      </c>
      <c r="C13" s="65"/>
      <c r="D13" s="42"/>
      <c r="E13" s="42">
        <f>'1. Budskjema'!$D$9</f>
        <v>0</v>
      </c>
      <c r="F13" s="44">
        <f>E13+1</f>
        <v>1</v>
      </c>
      <c r="G13" s="42">
        <f t="shared" ref="G13:S13" si="0">F13+1</f>
        <v>2</v>
      </c>
      <c r="H13" s="42">
        <f t="shared" si="0"/>
        <v>3</v>
      </c>
      <c r="I13" s="42">
        <f t="shared" si="0"/>
        <v>4</v>
      </c>
      <c r="J13" s="42">
        <f t="shared" si="0"/>
        <v>5</v>
      </c>
      <c r="K13" s="42">
        <f t="shared" si="0"/>
        <v>6</v>
      </c>
      <c r="L13" s="42">
        <f t="shared" si="0"/>
        <v>7</v>
      </c>
      <c r="M13" s="42">
        <f t="shared" si="0"/>
        <v>8</v>
      </c>
      <c r="N13" s="42">
        <f t="shared" si="0"/>
        <v>9</v>
      </c>
      <c r="O13" s="42">
        <f t="shared" si="0"/>
        <v>10</v>
      </c>
      <c r="P13" s="42">
        <f t="shared" si="0"/>
        <v>11</v>
      </c>
      <c r="Q13" s="42">
        <f t="shared" si="0"/>
        <v>12</v>
      </c>
      <c r="R13" s="42">
        <f t="shared" si="0"/>
        <v>13</v>
      </c>
      <c r="S13" s="43">
        <f t="shared" si="0"/>
        <v>14</v>
      </c>
    </row>
    <row r="14" spans="2:19" x14ac:dyDescent="0.25">
      <c r="B14" s="48"/>
      <c r="C14" s="48"/>
      <c r="E14" s="24" t="str">
        <f>'2. Budsjett'!G3</f>
        <v/>
      </c>
      <c r="F14" s="24" t="str">
        <f>'2. Budsjett'!H3</f>
        <v/>
      </c>
      <c r="G14" s="24" t="str">
        <f>'2. Budsjett'!I3</f>
        <v/>
      </c>
      <c r="H14" s="24" t="str">
        <f>'2. Budsjett'!J3</f>
        <v/>
      </c>
      <c r="I14" s="24" t="str">
        <f>'2. Budsjett'!K3</f>
        <v/>
      </c>
      <c r="J14" s="24" t="str">
        <f>'2. Budsjett'!L3</f>
        <v/>
      </c>
      <c r="K14" s="24" t="str">
        <f>'2. Budsjett'!M3</f>
        <v/>
      </c>
      <c r="L14" s="24" t="str">
        <f>'2. Budsjett'!N3</f>
        <v/>
      </c>
      <c r="M14" s="24" t="str">
        <f>'2. Budsjett'!O3</f>
        <v/>
      </c>
      <c r="N14" s="24" t="str">
        <f>'2. Budsjett'!P3</f>
        <v/>
      </c>
      <c r="O14" s="24" t="str">
        <f>'2. Budsjett'!Q3</f>
        <v/>
      </c>
      <c r="P14" s="24" t="str">
        <f>'2. Budsjett'!R3</f>
        <v/>
      </c>
      <c r="Q14" s="24" t="str">
        <f>'2. Budsjett'!S3</f>
        <v/>
      </c>
      <c r="R14" s="24" t="str">
        <f>'2. Budsjett'!T3</f>
        <v/>
      </c>
      <c r="S14" s="24" t="str">
        <f>'2. Budsjett'!U3</f>
        <v/>
      </c>
    </row>
    <row r="15" spans="2:19" ht="6.5" customHeight="1" x14ac:dyDescent="0.25">
      <c r="B15" s="48"/>
      <c r="C15" s="48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</row>
    <row r="16" spans="2:19" x14ac:dyDescent="0.25">
      <c r="B16" s="48" t="s">
        <v>153</v>
      </c>
      <c r="C16" s="48"/>
      <c r="E16" s="2">
        <f>'2. Budsjett'!G75</f>
        <v>0</v>
      </c>
      <c r="F16" s="2">
        <f>'2. Budsjett'!H75</f>
        <v>0</v>
      </c>
      <c r="G16" s="2">
        <f>'2. Budsjett'!I75</f>
        <v>0</v>
      </c>
      <c r="H16" s="2">
        <f>'2. Budsjett'!J75</f>
        <v>0</v>
      </c>
      <c r="I16" s="2">
        <f>'2. Budsjett'!K75</f>
        <v>0</v>
      </c>
      <c r="J16" s="2">
        <f>'2. Budsjett'!L75</f>
        <v>0</v>
      </c>
      <c r="K16" s="2">
        <f>'2. Budsjett'!M75</f>
        <v>0</v>
      </c>
      <c r="L16" s="2">
        <f>'2. Budsjett'!N75</f>
        <v>0</v>
      </c>
      <c r="M16" s="2">
        <f>'2. Budsjett'!O75</f>
        <v>0</v>
      </c>
      <c r="N16" s="2">
        <f>'2. Budsjett'!P75</f>
        <v>0</v>
      </c>
      <c r="O16" s="2">
        <f>'2. Budsjett'!Q75</f>
        <v>0</v>
      </c>
      <c r="P16" s="2">
        <f>'2. Budsjett'!R75</f>
        <v>0</v>
      </c>
      <c r="Q16" s="2">
        <f>'2. Budsjett'!S75</f>
        <v>0</v>
      </c>
      <c r="R16" s="2">
        <f>'2. Budsjett'!T75</f>
        <v>0</v>
      </c>
      <c r="S16" s="2">
        <f>'2. Budsjett'!U75</f>
        <v>0</v>
      </c>
    </row>
    <row r="17" spans="2:24" x14ac:dyDescent="0.25">
      <c r="B17" s="66" t="s">
        <v>154</v>
      </c>
      <c r="C17" s="66"/>
      <c r="D17" s="8"/>
      <c r="E17" s="54" t="str">
        <f>IF($E$11=0,"",E16/$E$11)</f>
        <v/>
      </c>
      <c r="F17" s="54" t="str">
        <f t="shared" ref="F17:R17" si="1">IF($E$11=0,"",F16/$E$11)</f>
        <v/>
      </c>
      <c r="G17" s="54" t="str">
        <f t="shared" si="1"/>
        <v/>
      </c>
      <c r="H17" s="54" t="str">
        <f t="shared" si="1"/>
        <v/>
      </c>
      <c r="I17" s="54" t="str">
        <f t="shared" si="1"/>
        <v/>
      </c>
      <c r="J17" s="54" t="str">
        <f t="shared" si="1"/>
        <v/>
      </c>
      <c r="K17" s="54" t="str">
        <f t="shared" si="1"/>
        <v/>
      </c>
      <c r="L17" s="54" t="str">
        <f t="shared" si="1"/>
        <v/>
      </c>
      <c r="M17" s="54" t="str">
        <f t="shared" si="1"/>
        <v/>
      </c>
      <c r="N17" s="54" t="str">
        <f t="shared" si="1"/>
        <v/>
      </c>
      <c r="O17" s="54" t="str">
        <f t="shared" si="1"/>
        <v/>
      </c>
      <c r="P17" s="54" t="str">
        <f t="shared" si="1"/>
        <v/>
      </c>
      <c r="Q17" s="54" t="str">
        <f t="shared" si="1"/>
        <v/>
      </c>
      <c r="R17" s="54" t="str">
        <f t="shared" si="1"/>
        <v/>
      </c>
      <c r="S17" s="54" t="str">
        <f>IF($E$11=0,"",S16/$E$11)</f>
        <v/>
      </c>
    </row>
    <row r="18" spans="2:24" x14ac:dyDescent="0.25">
      <c r="B18" s="199"/>
      <c r="C18" s="199"/>
      <c r="D18" s="8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</row>
    <row r="19" spans="2:24" x14ac:dyDescent="0.25">
      <c r="B19" s="47" t="s">
        <v>155</v>
      </c>
      <c r="C19" s="47"/>
      <c r="D19" s="26" t="b">
        <f>SUM(E19:S19)=E9</f>
        <v>1</v>
      </c>
      <c r="E19" s="20">
        <f>IF(E17&lt;&gt;"",E17*$E$9,0)</f>
        <v>0</v>
      </c>
      <c r="F19" s="20">
        <f t="shared" ref="F19:S19" si="2">IF(F17&lt;&gt;"",F17*$E$9,0)</f>
        <v>0</v>
      </c>
      <c r="G19" s="20">
        <f t="shared" si="2"/>
        <v>0</v>
      </c>
      <c r="H19" s="20">
        <f t="shared" si="2"/>
        <v>0</v>
      </c>
      <c r="I19" s="20">
        <f t="shared" si="2"/>
        <v>0</v>
      </c>
      <c r="J19" s="20">
        <f t="shared" si="2"/>
        <v>0</v>
      </c>
      <c r="K19" s="20">
        <f t="shared" si="2"/>
        <v>0</v>
      </c>
      <c r="L19" s="20">
        <f t="shared" si="2"/>
        <v>0</v>
      </c>
      <c r="M19" s="20">
        <f t="shared" si="2"/>
        <v>0</v>
      </c>
      <c r="N19" s="20">
        <f t="shared" si="2"/>
        <v>0</v>
      </c>
      <c r="O19" s="20">
        <f t="shared" si="2"/>
        <v>0</v>
      </c>
      <c r="P19" s="20">
        <f t="shared" si="2"/>
        <v>0</v>
      </c>
      <c r="Q19" s="20">
        <f t="shared" si="2"/>
        <v>0</v>
      </c>
      <c r="R19" s="20">
        <f t="shared" si="2"/>
        <v>0</v>
      </c>
      <c r="S19" s="20">
        <f t="shared" si="2"/>
        <v>0</v>
      </c>
    </row>
    <row r="20" spans="2:24" x14ac:dyDescent="0.25">
      <c r="D20" s="8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2:24" x14ac:dyDescent="0.25">
      <c r="B21" s="48"/>
      <c r="D21" s="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</row>
    <row r="22" spans="2:24" ht="14" x14ac:dyDescent="0.3">
      <c r="B22" s="53" t="s">
        <v>156</v>
      </c>
      <c r="D22" s="8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</row>
    <row r="23" spans="2:24" x14ac:dyDescent="0.25">
      <c r="B23" t="s">
        <v>157</v>
      </c>
      <c r="D23" s="14" t="s">
        <v>59</v>
      </c>
      <c r="E23" s="151">
        <f>E8-E9</f>
        <v>0</v>
      </c>
      <c r="F23" s="150" t="s">
        <v>158</v>
      </c>
      <c r="K23" s="2"/>
      <c r="L23" s="2"/>
      <c r="M23" s="2"/>
      <c r="N23" s="2"/>
      <c r="O23" s="2"/>
      <c r="P23" s="2"/>
      <c r="Q23" s="2"/>
      <c r="R23" s="2"/>
      <c r="S23" s="2"/>
    </row>
    <row r="24" spans="2:24" ht="16.5" x14ac:dyDescent="0.4">
      <c r="B24" t="s">
        <v>159</v>
      </c>
      <c r="C24" s="14"/>
      <c r="D24" s="2" t="s">
        <v>160</v>
      </c>
      <c r="E24" s="151" t="str">
        <f>IF(Budtonn&lt;&gt;"",SUM('3. NPV &amp; støtte'!$E$23/Budtonn),"")</f>
        <v/>
      </c>
      <c r="F24" s="150" t="s">
        <v>161</v>
      </c>
      <c r="O24" s="2"/>
      <c r="P24" s="2"/>
      <c r="Q24" s="2"/>
      <c r="R24" s="2"/>
      <c r="S24" s="2"/>
    </row>
    <row r="25" spans="2:24" x14ac:dyDescent="0.25">
      <c r="D25" s="14"/>
      <c r="E25" s="2"/>
      <c r="F25" s="150"/>
      <c r="K25" s="2"/>
      <c r="L25" s="2"/>
      <c r="M25" s="2"/>
      <c r="N25" s="2"/>
      <c r="O25" s="2"/>
      <c r="P25" s="2"/>
      <c r="Q25" s="2"/>
      <c r="R25" s="2"/>
      <c r="S25" s="2"/>
    </row>
    <row r="26" spans="2:24" ht="14" x14ac:dyDescent="0.3">
      <c r="B26" s="41" t="s">
        <v>84</v>
      </c>
      <c r="C26" s="42"/>
      <c r="D26" s="42"/>
      <c r="E26" s="42">
        <f>'1. Budskjema'!$D$9</f>
        <v>0</v>
      </c>
      <c r="F26" s="44">
        <f>E26+1</f>
        <v>1</v>
      </c>
      <c r="G26" s="42">
        <f t="shared" ref="G26" si="3">F26+1</f>
        <v>2</v>
      </c>
      <c r="H26" s="42">
        <f t="shared" ref="H26" si="4">G26+1</f>
        <v>3</v>
      </c>
      <c r="I26" s="42">
        <f t="shared" ref="I26" si="5">H26+1</f>
        <v>4</v>
      </c>
      <c r="J26" s="42">
        <f t="shared" ref="J26" si="6">I26+1</f>
        <v>5</v>
      </c>
      <c r="K26" s="42">
        <f t="shared" ref="K26" si="7">J26+1</f>
        <v>6</v>
      </c>
      <c r="L26" s="42">
        <f t="shared" ref="L26" si="8">K26+1</f>
        <v>7</v>
      </c>
      <c r="M26" s="42">
        <f t="shared" ref="M26" si="9">L26+1</f>
        <v>8</v>
      </c>
      <c r="N26" s="42">
        <f t="shared" ref="N26" si="10">M26+1</f>
        <v>9</v>
      </c>
      <c r="O26" s="42">
        <f t="shared" ref="O26" si="11">N26+1</f>
        <v>10</v>
      </c>
      <c r="P26" s="42">
        <f t="shared" ref="P26" si="12">O26+1</f>
        <v>11</v>
      </c>
      <c r="Q26" s="42">
        <f t="shared" ref="Q26" si="13">P26+1</f>
        <v>12</v>
      </c>
      <c r="R26" s="42">
        <f t="shared" ref="R26" si="14">Q26+1</f>
        <v>13</v>
      </c>
      <c r="S26" s="43">
        <f t="shared" ref="S26" si="15">R26+1</f>
        <v>14</v>
      </c>
    </row>
    <row r="27" spans="2:24" ht="8.75" customHeight="1" x14ac:dyDescent="0.3"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</row>
    <row r="28" spans="2:24" x14ac:dyDescent="0.25">
      <c r="B28" s="67" t="s">
        <v>70</v>
      </c>
      <c r="D28" t="s">
        <v>162</v>
      </c>
      <c r="E28" s="91">
        <f>'2. Budsjett'!G8</f>
        <v>0</v>
      </c>
      <c r="F28" s="91">
        <f>'2. Budsjett'!H8</f>
        <v>0</v>
      </c>
      <c r="G28" s="91">
        <f>'2. Budsjett'!I8</f>
        <v>0</v>
      </c>
      <c r="H28" s="91">
        <f>'2. Budsjett'!J8</f>
        <v>0</v>
      </c>
      <c r="I28" s="91">
        <f>'2. Budsjett'!K8</f>
        <v>0</v>
      </c>
      <c r="J28" s="91">
        <f>'2. Budsjett'!L8</f>
        <v>0</v>
      </c>
      <c r="K28" s="91">
        <f>'2. Budsjett'!M8</f>
        <v>0</v>
      </c>
      <c r="L28" s="91">
        <f>'2. Budsjett'!N8</f>
        <v>0</v>
      </c>
      <c r="M28" s="91">
        <f>'2. Budsjett'!O8</f>
        <v>0</v>
      </c>
      <c r="N28" s="91">
        <f>'2. Budsjett'!P8</f>
        <v>0</v>
      </c>
      <c r="O28" s="91">
        <f>'2. Budsjett'!Q8</f>
        <v>0</v>
      </c>
      <c r="P28" s="91">
        <f>'2. Budsjett'!R8</f>
        <v>0</v>
      </c>
      <c r="Q28" s="91">
        <f>'2. Budsjett'!S8</f>
        <v>0</v>
      </c>
      <c r="R28" s="91">
        <f>'2. Budsjett'!T8</f>
        <v>0</v>
      </c>
      <c r="S28" s="91">
        <f>'2. Budsjett'!U8</f>
        <v>0</v>
      </c>
    </row>
    <row r="29" spans="2:24" x14ac:dyDescent="0.25">
      <c r="B29" s="67" t="s">
        <v>71</v>
      </c>
      <c r="D29" t="s">
        <v>162</v>
      </c>
      <c r="E29" s="91">
        <f>'2. Budsjett'!G9</f>
        <v>0</v>
      </c>
      <c r="F29" s="91">
        <f>'2. Budsjett'!H9</f>
        <v>0</v>
      </c>
      <c r="G29" s="91">
        <f>'2. Budsjett'!I9</f>
        <v>0</v>
      </c>
      <c r="H29" s="91">
        <f>'2. Budsjett'!J9</f>
        <v>0</v>
      </c>
      <c r="I29" s="91">
        <f>'2. Budsjett'!K9</f>
        <v>0</v>
      </c>
      <c r="J29" s="91">
        <f>'2. Budsjett'!L9</f>
        <v>0</v>
      </c>
      <c r="K29" s="91">
        <f>'2. Budsjett'!M9</f>
        <v>0</v>
      </c>
      <c r="L29" s="91">
        <f>'2. Budsjett'!N9</f>
        <v>0</v>
      </c>
      <c r="M29" s="91">
        <f>'2. Budsjett'!O9</f>
        <v>0</v>
      </c>
      <c r="N29" s="91">
        <f>'2. Budsjett'!P9</f>
        <v>0</v>
      </c>
      <c r="O29" s="91">
        <f>'2. Budsjett'!Q9</f>
        <v>0</v>
      </c>
      <c r="P29" s="91">
        <f>'2. Budsjett'!R9</f>
        <v>0</v>
      </c>
      <c r="Q29" s="91">
        <f>'2. Budsjett'!S9</f>
        <v>0</v>
      </c>
      <c r="R29" s="91">
        <f>'2. Budsjett'!T9</f>
        <v>0</v>
      </c>
      <c r="S29" s="91">
        <f>'2. Budsjett'!U9</f>
        <v>0</v>
      </c>
    </row>
    <row r="30" spans="2:24" ht="18" x14ac:dyDescent="0.45">
      <c r="B30" s="89" t="s">
        <v>72</v>
      </c>
      <c r="D30" t="s">
        <v>62</v>
      </c>
      <c r="E30" s="91">
        <f>'2. Budsjett'!G10</f>
        <v>0</v>
      </c>
      <c r="F30" s="91">
        <f>'2. Budsjett'!H10</f>
        <v>0</v>
      </c>
      <c r="G30" s="91">
        <f>'2. Budsjett'!I10</f>
        <v>0</v>
      </c>
      <c r="H30" s="91">
        <f>'2. Budsjett'!J10</f>
        <v>0</v>
      </c>
      <c r="I30" s="91">
        <f>'2. Budsjett'!K10</f>
        <v>0</v>
      </c>
      <c r="J30" s="91">
        <f>'2. Budsjett'!L10</f>
        <v>0</v>
      </c>
      <c r="K30" s="91">
        <f>'2. Budsjett'!M10</f>
        <v>0</v>
      </c>
      <c r="L30" s="91">
        <f>'2. Budsjett'!N10</f>
        <v>0</v>
      </c>
      <c r="M30" s="91">
        <f>'2. Budsjett'!O10</f>
        <v>0</v>
      </c>
      <c r="N30" s="91">
        <f>'2. Budsjett'!P10</f>
        <v>0</v>
      </c>
      <c r="O30" s="91">
        <f>'2. Budsjett'!Q10</f>
        <v>0</v>
      </c>
      <c r="P30" s="91">
        <f>'2. Budsjett'!R10</f>
        <v>0</v>
      </c>
      <c r="Q30" s="91">
        <f>'2. Budsjett'!S10</f>
        <v>0</v>
      </c>
      <c r="R30" s="91">
        <f>'2. Budsjett'!T10</f>
        <v>0</v>
      </c>
      <c r="S30" s="91">
        <f>'2. Budsjett'!U10</f>
        <v>0</v>
      </c>
    </row>
    <row r="31" spans="2:24" ht="18" x14ac:dyDescent="0.45">
      <c r="B31" s="25" t="s">
        <v>163</v>
      </c>
      <c r="C31" s="6"/>
      <c r="D31" s="6" t="s">
        <v>62</v>
      </c>
      <c r="E31" s="20">
        <f t="shared" ref="E31" si="16">SUM(E28:E30)</f>
        <v>0</v>
      </c>
      <c r="F31" s="152">
        <f t="shared" ref="F31" si="17">SUM(F28:F30)</f>
        <v>0</v>
      </c>
      <c r="G31" s="20">
        <f t="shared" ref="G31" si="18">SUM(G28:G30)</f>
        <v>0</v>
      </c>
      <c r="H31" s="20">
        <f t="shared" ref="H31" si="19">SUM(H28:H30)</f>
        <v>0</v>
      </c>
      <c r="I31" s="20">
        <f t="shared" ref="I31" si="20">SUM(I28:I30)</f>
        <v>0</v>
      </c>
      <c r="J31" s="20">
        <f t="shared" ref="J31:S31" si="21">SUM(J28:J30)</f>
        <v>0</v>
      </c>
      <c r="K31" s="20">
        <f t="shared" si="21"/>
        <v>0</v>
      </c>
      <c r="L31" s="20">
        <f t="shared" si="21"/>
        <v>0</v>
      </c>
      <c r="M31" s="20">
        <f t="shared" si="21"/>
        <v>0</v>
      </c>
      <c r="N31" s="20">
        <f t="shared" si="21"/>
        <v>0</v>
      </c>
      <c r="O31" s="20">
        <f t="shared" si="21"/>
        <v>0</v>
      </c>
      <c r="P31" s="20">
        <f t="shared" si="21"/>
        <v>0</v>
      </c>
      <c r="Q31" s="20">
        <f t="shared" si="21"/>
        <v>0</v>
      </c>
      <c r="R31" s="20">
        <f t="shared" si="21"/>
        <v>0</v>
      </c>
      <c r="S31" s="20">
        <f t="shared" si="21"/>
        <v>0</v>
      </c>
      <c r="X31" s="148"/>
    </row>
    <row r="32" spans="2:24" x14ac:dyDescent="0.25">
      <c r="B32" s="6"/>
      <c r="C32" s="6"/>
      <c r="D32" s="6"/>
      <c r="E32" s="20"/>
      <c r="F32" s="2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</row>
    <row r="33" spans="1:19" x14ac:dyDescent="0.25">
      <c r="A33" s="51"/>
      <c r="B33" s="6" t="s">
        <v>164</v>
      </c>
      <c r="C33" s="6"/>
      <c r="D33" s="26" t="b">
        <f>SUM(E33:S33)=E23</f>
        <v>1</v>
      </c>
      <c r="E33" s="20">
        <f t="shared" ref="E33:S33" si="22">IF(Kontraktspris&lt;&gt;"",E31*Kontraktspris,0)</f>
        <v>0</v>
      </c>
      <c r="F33" s="20">
        <f t="shared" si="22"/>
        <v>0</v>
      </c>
      <c r="G33" s="20">
        <f t="shared" si="22"/>
        <v>0</v>
      </c>
      <c r="H33" s="20">
        <f t="shared" si="22"/>
        <v>0</v>
      </c>
      <c r="I33" s="20">
        <f t="shared" si="22"/>
        <v>0</v>
      </c>
      <c r="J33" s="20">
        <f t="shared" si="22"/>
        <v>0</v>
      </c>
      <c r="K33" s="20">
        <f t="shared" si="22"/>
        <v>0</v>
      </c>
      <c r="L33" s="20">
        <f t="shared" si="22"/>
        <v>0</v>
      </c>
      <c r="M33" s="20">
        <f t="shared" si="22"/>
        <v>0</v>
      </c>
      <c r="N33" s="20">
        <f t="shared" si="22"/>
        <v>0</v>
      </c>
      <c r="O33" s="20">
        <f t="shared" si="22"/>
        <v>0</v>
      </c>
      <c r="P33" s="20">
        <f t="shared" si="22"/>
        <v>0</v>
      </c>
      <c r="Q33" s="20">
        <f t="shared" si="22"/>
        <v>0</v>
      </c>
      <c r="R33" s="20">
        <f t="shared" si="22"/>
        <v>0</v>
      </c>
      <c r="S33" s="20">
        <f t="shared" si="22"/>
        <v>0</v>
      </c>
    </row>
    <row r="34" spans="1:19" x14ac:dyDescent="0.25">
      <c r="D34" s="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1:19" ht="14" x14ac:dyDescent="0.3">
      <c r="B35" s="53" t="s">
        <v>165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1:19" x14ac:dyDescent="0.25">
      <c r="B36" s="83" t="s">
        <v>166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1:19" x14ac:dyDescent="0.25">
      <c r="B37" s="6" t="s">
        <v>167</v>
      </c>
      <c r="C37" s="6"/>
      <c r="D37" s="6"/>
      <c r="E37" s="168"/>
      <c r="F37" s="169"/>
      <c r="G37" s="170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</row>
    <row r="40" spans="1:19" ht="14" thickBot="1" x14ac:dyDescent="0.3">
      <c r="B40" s="9" t="s">
        <v>168</v>
      </c>
      <c r="C40" s="9"/>
      <c r="D40" s="9"/>
      <c r="E40" s="52">
        <f>E19+E33+E37</f>
        <v>0</v>
      </c>
      <c r="F40" s="153">
        <f t="shared" ref="F40:S40" si="23">F19+F33+F37</f>
        <v>0</v>
      </c>
      <c r="G40" s="52">
        <f t="shared" si="23"/>
        <v>0</v>
      </c>
      <c r="H40" s="52">
        <f t="shared" si="23"/>
        <v>0</v>
      </c>
      <c r="I40" s="52">
        <f t="shared" si="23"/>
        <v>0</v>
      </c>
      <c r="J40" s="52">
        <f t="shared" si="23"/>
        <v>0</v>
      </c>
      <c r="K40" s="52">
        <f t="shared" si="23"/>
        <v>0</v>
      </c>
      <c r="L40" s="52">
        <f t="shared" si="23"/>
        <v>0</v>
      </c>
      <c r="M40" s="52">
        <f t="shared" si="23"/>
        <v>0</v>
      </c>
      <c r="N40" s="52">
        <f t="shared" si="23"/>
        <v>0</v>
      </c>
      <c r="O40" s="52">
        <f t="shared" si="23"/>
        <v>0</v>
      </c>
      <c r="P40" s="52">
        <f t="shared" si="23"/>
        <v>0</v>
      </c>
      <c r="Q40" s="52">
        <f t="shared" si="23"/>
        <v>0</v>
      </c>
      <c r="R40" s="52">
        <f t="shared" si="23"/>
        <v>0</v>
      </c>
      <c r="S40" s="52">
        <f t="shared" si="23"/>
        <v>0</v>
      </c>
    </row>
    <row r="42" spans="1:19" x14ac:dyDescent="0.25">
      <c r="B42" s="25" t="s">
        <v>123</v>
      </c>
      <c r="C42" s="25"/>
      <c r="D42" s="25"/>
      <c r="E42" s="50">
        <f>SUM(E40:S40)</f>
        <v>0</v>
      </c>
    </row>
    <row r="43" spans="1:19" x14ac:dyDescent="0.25">
      <c r="E43" s="2"/>
    </row>
    <row r="44" spans="1:19" x14ac:dyDescent="0.25">
      <c r="E44" s="2"/>
    </row>
    <row r="46" spans="1:19" ht="14" x14ac:dyDescent="0.3">
      <c r="B46" s="29" t="s">
        <v>169</v>
      </c>
      <c r="C46" s="46"/>
    </row>
    <row r="47" spans="1:19" x14ac:dyDescent="0.25">
      <c r="B47" t="s">
        <v>170</v>
      </c>
      <c r="E47" s="161">
        <v>0.1</v>
      </c>
    </row>
    <row r="48" spans="1:19" x14ac:dyDescent="0.25">
      <c r="E48" s="1"/>
    </row>
    <row r="49" spans="2:19" x14ac:dyDescent="0.25">
      <c r="E49" s="1"/>
    </row>
    <row r="50" spans="2:19" ht="14" x14ac:dyDescent="0.3">
      <c r="B50" s="41" t="s">
        <v>84</v>
      </c>
      <c r="C50" s="42"/>
      <c r="D50" s="42"/>
      <c r="E50" s="42">
        <f>'1. Budskjema'!$D$9</f>
        <v>0</v>
      </c>
      <c r="F50" s="44">
        <f>E50+1</f>
        <v>1</v>
      </c>
      <c r="G50" s="42">
        <f t="shared" ref="G50" si="24">F50+1</f>
        <v>2</v>
      </c>
      <c r="H50" s="42">
        <f t="shared" ref="H50" si="25">G50+1</f>
        <v>3</v>
      </c>
      <c r="I50" s="42">
        <f t="shared" ref="I50" si="26">H50+1</f>
        <v>4</v>
      </c>
      <c r="J50" s="42">
        <f t="shared" ref="J50" si="27">I50+1</f>
        <v>5</v>
      </c>
      <c r="K50" s="42">
        <f t="shared" ref="K50" si="28">J50+1</f>
        <v>6</v>
      </c>
      <c r="L50" s="42">
        <f t="shared" ref="L50" si="29">K50+1</f>
        <v>7</v>
      </c>
      <c r="M50" s="42">
        <f t="shared" ref="M50" si="30">L50+1</f>
        <v>8</v>
      </c>
      <c r="N50" s="42">
        <f t="shared" ref="N50" si="31">M50+1</f>
        <v>9</v>
      </c>
      <c r="O50" s="42">
        <f t="shared" ref="O50" si="32">N50+1</f>
        <v>10</v>
      </c>
      <c r="P50" s="42">
        <f t="shared" ref="P50" si="33">O50+1</f>
        <v>11</v>
      </c>
      <c r="Q50" s="42">
        <f t="shared" ref="Q50" si="34">P50+1</f>
        <v>12</v>
      </c>
      <c r="R50" s="42">
        <f t="shared" ref="R50" si="35">Q50+1</f>
        <v>13</v>
      </c>
      <c r="S50" s="43">
        <f t="shared" ref="S50" si="36">R50+1</f>
        <v>14</v>
      </c>
    </row>
    <row r="51" spans="2:19" ht="6.5" customHeight="1" x14ac:dyDescent="0.25"/>
    <row r="52" spans="2:19" x14ac:dyDescent="0.25">
      <c r="B52" t="s">
        <v>171</v>
      </c>
      <c r="E52" s="2">
        <f>'2. Budsjett'!G41</f>
        <v>0</v>
      </c>
      <c r="F52" s="2">
        <f>'2. Budsjett'!H41</f>
        <v>0</v>
      </c>
      <c r="G52" s="2">
        <f>'2. Budsjett'!I41</f>
        <v>0</v>
      </c>
      <c r="H52" s="2">
        <f>'2. Budsjett'!J41</f>
        <v>0</v>
      </c>
      <c r="I52" s="2">
        <f>'2. Budsjett'!K41</f>
        <v>0</v>
      </c>
      <c r="J52" s="2">
        <f>'2. Budsjett'!L41</f>
        <v>0</v>
      </c>
      <c r="K52" s="2">
        <f>'2. Budsjett'!M41</f>
        <v>0</v>
      </c>
      <c r="L52" s="2">
        <f>'2. Budsjett'!N41</f>
        <v>0</v>
      </c>
      <c r="M52" s="2">
        <f>'2. Budsjett'!O41</f>
        <v>0</v>
      </c>
      <c r="N52" s="2">
        <f>'2. Budsjett'!P41</f>
        <v>0</v>
      </c>
      <c r="O52" s="2">
        <f>'2. Budsjett'!Q41</f>
        <v>0</v>
      </c>
      <c r="P52" s="2">
        <f>'2. Budsjett'!R41</f>
        <v>0</v>
      </c>
      <c r="Q52" s="2">
        <f>'2. Budsjett'!S41</f>
        <v>0</v>
      </c>
      <c r="R52" s="2">
        <f>'2. Budsjett'!T41</f>
        <v>0</v>
      </c>
      <c r="S52" s="2">
        <f>'2. Budsjett'!U41</f>
        <v>0</v>
      </c>
    </row>
    <row r="53" spans="2:19" x14ac:dyDescent="0.25">
      <c r="B53" t="s">
        <v>172</v>
      </c>
      <c r="E53" s="2">
        <f>'2. Budsjett'!G56</f>
        <v>0</v>
      </c>
      <c r="F53" s="2">
        <f>'2. Budsjett'!H56</f>
        <v>0</v>
      </c>
      <c r="G53" s="2">
        <f>'2. Budsjett'!I56</f>
        <v>0</v>
      </c>
      <c r="H53" s="2">
        <f>'2. Budsjett'!J56</f>
        <v>0</v>
      </c>
      <c r="I53" s="2">
        <f>'2. Budsjett'!K56</f>
        <v>0</v>
      </c>
      <c r="J53" s="2">
        <f>'2. Budsjett'!L56</f>
        <v>0</v>
      </c>
      <c r="K53" s="2">
        <f>'2. Budsjett'!M56</f>
        <v>0</v>
      </c>
      <c r="L53" s="2">
        <f>'2. Budsjett'!N56</f>
        <v>0</v>
      </c>
      <c r="M53" s="2">
        <f>'2. Budsjett'!O56</f>
        <v>0</v>
      </c>
      <c r="N53" s="2">
        <f>'2. Budsjett'!P56</f>
        <v>0</v>
      </c>
      <c r="O53" s="2">
        <f>'2. Budsjett'!Q56</f>
        <v>0</v>
      </c>
      <c r="P53" s="2">
        <f>'2. Budsjett'!R56</f>
        <v>0</v>
      </c>
      <c r="Q53" s="2">
        <f>'2. Budsjett'!S56</f>
        <v>0</v>
      </c>
      <c r="R53" s="2">
        <f>'2. Budsjett'!T56</f>
        <v>0</v>
      </c>
      <c r="S53" s="2">
        <f>'2. Budsjett'!U56</f>
        <v>0</v>
      </c>
    </row>
    <row r="54" spans="2:19" x14ac:dyDescent="0.25">
      <c r="B54" t="s">
        <v>153</v>
      </c>
      <c r="E54" s="2">
        <f>'2. Budsjett'!G75</f>
        <v>0</v>
      </c>
      <c r="F54" s="137">
        <f>'2. Budsjett'!H75</f>
        <v>0</v>
      </c>
      <c r="G54" s="2">
        <f>'2. Budsjett'!I75</f>
        <v>0</v>
      </c>
      <c r="H54" s="2">
        <f>'2. Budsjett'!J75</f>
        <v>0</v>
      </c>
      <c r="I54" s="2">
        <f>'2. Budsjett'!K75</f>
        <v>0</v>
      </c>
      <c r="J54" s="2">
        <f>'2. Budsjett'!L75</f>
        <v>0</v>
      </c>
      <c r="K54" s="2">
        <f>'2. Budsjett'!M75</f>
        <v>0</v>
      </c>
      <c r="L54" s="2">
        <f>'2. Budsjett'!N75</f>
        <v>0</v>
      </c>
      <c r="M54" s="2">
        <f>'2. Budsjett'!O75</f>
        <v>0</v>
      </c>
      <c r="N54" s="2">
        <f>'2. Budsjett'!P75</f>
        <v>0</v>
      </c>
      <c r="O54" s="2">
        <f>'2. Budsjett'!Q75</f>
        <v>0</v>
      </c>
      <c r="P54" s="2">
        <f>'2. Budsjett'!R75</f>
        <v>0</v>
      </c>
      <c r="Q54" s="2">
        <f>'2. Budsjett'!S75</f>
        <v>0</v>
      </c>
      <c r="R54" s="2">
        <f>'2. Budsjett'!T75</f>
        <v>0</v>
      </c>
      <c r="S54" s="2">
        <f>'2. Budsjett'!U75</f>
        <v>0</v>
      </c>
    </row>
    <row r="55" spans="2:19" x14ac:dyDescent="0.25">
      <c r="B55" s="6" t="s">
        <v>173</v>
      </c>
      <c r="C55" s="6"/>
      <c r="D55" s="6"/>
      <c r="E55" s="20">
        <f>E52-E53-E54</f>
        <v>0</v>
      </c>
      <c r="F55" s="152">
        <f t="shared" ref="F55:S55" si="37">F52-F53-F54</f>
        <v>0</v>
      </c>
      <c r="G55" s="20">
        <f t="shared" si="37"/>
        <v>0</v>
      </c>
      <c r="H55" s="20">
        <f t="shared" si="37"/>
        <v>0</v>
      </c>
      <c r="I55" s="20">
        <f t="shared" si="37"/>
        <v>0</v>
      </c>
      <c r="J55" s="20">
        <f t="shared" si="37"/>
        <v>0</v>
      </c>
      <c r="K55" s="20">
        <f t="shared" si="37"/>
        <v>0</v>
      </c>
      <c r="L55" s="20">
        <f t="shared" si="37"/>
        <v>0</v>
      </c>
      <c r="M55" s="20">
        <f t="shared" si="37"/>
        <v>0</v>
      </c>
      <c r="N55" s="20">
        <f t="shared" si="37"/>
        <v>0</v>
      </c>
      <c r="O55" s="20">
        <f t="shared" si="37"/>
        <v>0</v>
      </c>
      <c r="P55" s="20">
        <f t="shared" si="37"/>
        <v>0</v>
      </c>
      <c r="Q55" s="20">
        <f t="shared" si="37"/>
        <v>0</v>
      </c>
      <c r="R55" s="20">
        <f t="shared" si="37"/>
        <v>0</v>
      </c>
      <c r="S55" s="20">
        <f t="shared" si="37"/>
        <v>0</v>
      </c>
    </row>
    <row r="56" spans="2:19" x14ac:dyDescent="0.25">
      <c r="B56" s="6" t="s">
        <v>174</v>
      </c>
      <c r="C56" s="6"/>
      <c r="D56" s="6"/>
      <c r="E56" s="20">
        <f t="shared" ref="E56:S56" si="38">E55+E40</f>
        <v>0</v>
      </c>
      <c r="F56" s="137">
        <f t="shared" si="38"/>
        <v>0</v>
      </c>
      <c r="G56" s="20">
        <f t="shared" si="38"/>
        <v>0</v>
      </c>
      <c r="H56" s="20">
        <f t="shared" si="38"/>
        <v>0</v>
      </c>
      <c r="I56" s="20">
        <f t="shared" si="38"/>
        <v>0</v>
      </c>
      <c r="J56" s="20">
        <f t="shared" si="38"/>
        <v>0</v>
      </c>
      <c r="K56" s="20">
        <f t="shared" si="38"/>
        <v>0</v>
      </c>
      <c r="L56" s="20">
        <f t="shared" si="38"/>
        <v>0</v>
      </c>
      <c r="M56" s="20">
        <f t="shared" si="38"/>
        <v>0</v>
      </c>
      <c r="N56" s="20">
        <f t="shared" si="38"/>
        <v>0</v>
      </c>
      <c r="O56" s="20">
        <f t="shared" si="38"/>
        <v>0</v>
      </c>
      <c r="P56" s="20">
        <f t="shared" si="38"/>
        <v>0</v>
      </c>
      <c r="Q56" s="20">
        <f t="shared" si="38"/>
        <v>0</v>
      </c>
      <c r="R56" s="20">
        <f t="shared" si="38"/>
        <v>0</v>
      </c>
      <c r="S56" s="20">
        <f t="shared" si="38"/>
        <v>0</v>
      </c>
    </row>
    <row r="57" spans="2:19" x14ac:dyDescent="0.25">
      <c r="E57" s="2"/>
    </row>
    <row r="58" spans="2:19" ht="14" x14ac:dyDescent="0.3">
      <c r="B58" s="37" t="s">
        <v>175</v>
      </c>
      <c r="C58" s="38">
        <f>E55+NPV($E$47,F55:S55)</f>
        <v>0</v>
      </c>
    </row>
    <row r="59" spans="2:19" ht="14" x14ac:dyDescent="0.3">
      <c r="B59" s="39" t="s">
        <v>176</v>
      </c>
      <c r="C59" s="40">
        <f>C58+(E40+NPV($E$47,F40:S40))</f>
        <v>0</v>
      </c>
    </row>
    <row r="61" spans="2:19" x14ac:dyDescent="0.25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spans="2:19" x14ac:dyDescent="0.25">
      <c r="E62" s="2"/>
    </row>
    <row r="118" spans="2:21" x14ac:dyDescent="0.25">
      <c r="F118" s="145"/>
    </row>
    <row r="119" spans="2:21" x14ac:dyDescent="0.25">
      <c r="F119" s="145"/>
    </row>
    <row r="120" spans="2:21" x14ac:dyDescent="0.25">
      <c r="F120" s="145"/>
    </row>
    <row r="121" spans="2:21" x14ac:dyDescent="0.25">
      <c r="F121" s="145"/>
    </row>
    <row r="122" spans="2:21" x14ac:dyDescent="0.25">
      <c r="F122" s="145"/>
    </row>
    <row r="123" spans="2:21" x14ac:dyDescent="0.25">
      <c r="F123" s="145"/>
    </row>
    <row r="124" spans="2:21" x14ac:dyDescent="0.25">
      <c r="B124" s="111"/>
      <c r="C124" s="111"/>
      <c r="D124" s="111"/>
      <c r="E124" s="111"/>
      <c r="F124" s="143"/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</row>
    <row r="127" spans="2:21" x14ac:dyDescent="0.25">
      <c r="F127" s="139"/>
    </row>
  </sheetData>
  <sheetProtection algorithmName="SHA-512" hashValue="HySCWDHvJZKYsJbIjwj9VX1u0lAiOU2ZcDjVBGxjKm2IMLQBgAgFiQTnR4croYiUTB+0fnmVed36cJvhRCVE3Q==" saltValue="3t2NKl04/dLRI5BN8uqjGQ==" spinCount="100000" sheet="1" objects="1" scenarios="1" formatCells="0" formatColumns="0" formatRows="0"/>
  <mergeCells count="3">
    <mergeCell ref="B8:C8"/>
    <mergeCell ref="B9:C9"/>
    <mergeCell ref="B18:C18"/>
  </mergeCells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873F1-D7C4-4191-BA98-E555689375AA}">
  <sheetPr>
    <tabColor theme="6" tint="0.79998168889431442"/>
  </sheetPr>
  <dimension ref="B2"/>
  <sheetViews>
    <sheetView workbookViewId="0">
      <selection activeCell="D17" sqref="D17"/>
    </sheetView>
  </sheetViews>
  <sheetFormatPr defaultColWidth="10" defaultRowHeight="13.5" x14ac:dyDescent="0.25"/>
  <sheetData>
    <row r="2" spans="2:2" x14ac:dyDescent="0.25">
      <c r="B2" t="s">
        <v>177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DC754-2D18-40AD-9770-67AD91C5F067}">
  <sheetPr>
    <tabColor theme="7" tint="-9.9978637043366805E-2"/>
  </sheetPr>
  <dimension ref="B2:T82"/>
  <sheetViews>
    <sheetView showGridLines="0" zoomScale="80" zoomScaleNormal="80" workbookViewId="0">
      <selection activeCell="B5" sqref="B5"/>
    </sheetView>
  </sheetViews>
  <sheetFormatPr defaultColWidth="10" defaultRowHeight="13.5" x14ac:dyDescent="0.25"/>
  <cols>
    <col min="2" max="2" width="29.1640625" customWidth="1"/>
    <col min="3" max="3" width="24.6640625" customWidth="1"/>
    <col min="4" max="4" width="28.1640625" customWidth="1"/>
    <col min="5" max="5" width="23.6640625" customWidth="1"/>
    <col min="6" max="6" width="27.6640625" customWidth="1"/>
    <col min="7" max="7" width="18.6640625" customWidth="1"/>
    <col min="8" max="9" width="14.58203125" customWidth="1"/>
    <col min="10" max="10" width="25.58203125" customWidth="1"/>
    <col min="11" max="18" width="14.58203125" customWidth="1"/>
  </cols>
  <sheetData>
    <row r="2" spans="2:10" ht="17.5" x14ac:dyDescent="0.35">
      <c r="B2" s="7" t="s">
        <v>178</v>
      </c>
      <c r="D2" s="75"/>
    </row>
    <row r="4" spans="2:10" ht="14" x14ac:dyDescent="0.3">
      <c r="B4" s="44" t="s">
        <v>50</v>
      </c>
      <c r="C4" s="44" t="s">
        <v>29</v>
      </c>
      <c r="D4" s="44" t="s">
        <v>31</v>
      </c>
      <c r="E4" s="44" t="s">
        <v>33</v>
      </c>
      <c r="F4" s="44" t="s">
        <v>35</v>
      </c>
      <c r="G4" s="44" t="s">
        <v>37</v>
      </c>
      <c r="H4" s="44" t="s">
        <v>179</v>
      </c>
      <c r="I4" s="44" t="s">
        <v>171</v>
      </c>
      <c r="J4" s="44" t="s">
        <v>180</v>
      </c>
    </row>
    <row r="5" spans="2:10" x14ac:dyDescent="0.25">
      <c r="B5" s="15" t="str">
        <f>'1. Budskjema'!D34</f>
        <v/>
      </c>
      <c r="C5" s="18">
        <f>SUMIFS(Table_INV[Sum],Table_INV[Selskapsnavn],$B5,Table_INV[Budsjettkategori],C$4)+SUMIFS(Table_DK[Sum],Table_DK[Selskapsnavn],$B5,Table_DK[Budsjettkategori],C$4)</f>
        <v>0</v>
      </c>
      <c r="D5" s="18">
        <f>SUMIFS(Table_INV[Sum],Table_INV[Selskapsnavn],$B5,Table_INV[Budsjettkategori],D$4)+SUMIFS(Table_DK[Sum],Table_DK[Selskapsnavn],$B5,Table_DK[Budsjettkategori],D$4)</f>
        <v>0</v>
      </c>
      <c r="E5" s="18">
        <f>SUMIFS(Table_INV[Sum],Table_INV[Selskapsnavn],$B5,Table_INV[Budsjettkategori],E$4)+SUMIFS(Table_DK[Sum],Table_DK[Selskapsnavn],$B5,Table_DK[Budsjettkategori],E$4)</f>
        <v>0</v>
      </c>
      <c r="F5" s="18">
        <f>SUMIFS(Table_INV[Sum],Table_INV[Selskapsnavn],$B5,Table_INV[Budsjettkategori],F$4)+SUMIFS(Table_DK[Sum],Table_DK[Selskapsnavn],$B5,Table_DK[Budsjettkategori],F$4)</f>
        <v>0</v>
      </c>
      <c r="G5" s="18">
        <f>SUMIFS(Table_INV[Sum],Table_INV[Selskapsnavn],$B5,Table_INV[Budsjettkategori],G$4)+SUMIFS(Table_DK[Sum],Table_DK[Selskapsnavn],$B5,Table_DK[Budsjettkategori],G$4)</f>
        <v>0</v>
      </c>
      <c r="H5" s="18">
        <f>SUM(C5:G5)</f>
        <v>0</v>
      </c>
      <c r="I5" s="16">
        <f>SUMIFS(Table_DI[Sum],Table_DI[Selskapsnavn],B5)</f>
        <v>0</v>
      </c>
      <c r="J5" s="2">
        <f>H5-I5</f>
        <v>0</v>
      </c>
    </row>
    <row r="6" spans="2:10" x14ac:dyDescent="0.25">
      <c r="B6" s="17">
        <f>'1. Budskjema'!D35</f>
        <v>0</v>
      </c>
      <c r="C6" s="18">
        <f>SUMIFS(Table_INV[Sum],Table_INV[Selskapsnavn],$B6,Table_INV[Budsjettkategori],C$4)+SUMIFS(Table_DK[Sum],Table_DK[Selskapsnavn],$B6,Table_DK[Budsjettkategori],C$4)</f>
        <v>0</v>
      </c>
      <c r="D6" s="18">
        <f>SUMIFS(Table_INV[Sum],Table_INV[Selskapsnavn],$B6,Table_INV[Budsjettkategori],D$4)+SUMIFS(Table_DK[Sum],Table_DK[Selskapsnavn],$B6,Table_DK[Budsjettkategori],D$4)</f>
        <v>0</v>
      </c>
      <c r="E6" s="18">
        <f>SUMIFS(Table_INV[Sum],Table_INV[Selskapsnavn],$B6,Table_INV[Budsjettkategori],E$4)+SUMIFS(Table_DK[Sum],Table_DK[Selskapsnavn],$B6,Table_DK[Budsjettkategori],E$4)</f>
        <v>0</v>
      </c>
      <c r="F6" s="18">
        <f>SUMIFS(Table_INV[Sum],Table_INV[Selskapsnavn],$B6,Table_INV[Budsjettkategori],F$4)+SUMIFS(Table_DK[Sum],Table_DK[Selskapsnavn],$B6,Table_DK[Budsjettkategori],F$4)</f>
        <v>0</v>
      </c>
      <c r="G6" s="18">
        <f>SUMIFS(Table_INV[Sum],Table_INV[Selskapsnavn],$B6,Table_INV[Budsjettkategori],G$4)+SUMIFS(Table_DK[Sum],Table_DK[Selskapsnavn],$B6,Table_DK[Budsjettkategori],G$4)</f>
        <v>0</v>
      </c>
      <c r="H6" s="18">
        <f t="shared" ref="H6:H12" si="0">SUM(C6:G6)</f>
        <v>0</v>
      </c>
      <c r="I6" s="18">
        <f>SUMIFS(Table_DI[Sum],Table_DI[Selskapsnavn],B6)</f>
        <v>0</v>
      </c>
      <c r="J6" s="2">
        <f t="shared" ref="J6:J12" si="1">H6-I6</f>
        <v>0</v>
      </c>
    </row>
    <row r="7" spans="2:10" x14ac:dyDescent="0.25">
      <c r="B7" s="17">
        <f>'1. Budskjema'!D36</f>
        <v>0</v>
      </c>
      <c r="C7" s="18">
        <f>SUMIFS(Table_INV[Sum],Table_INV[Selskapsnavn],$B7,Table_INV[Budsjettkategori],C$4)+SUMIFS(Table_DK[Sum],Table_DK[Selskapsnavn],$B7,Table_DK[Budsjettkategori],C$4)</f>
        <v>0</v>
      </c>
      <c r="D7" s="18">
        <f>SUMIFS(Table_INV[Sum],Table_INV[Selskapsnavn],$B7,Table_INV[Budsjettkategori],D$4)+SUMIFS(Table_DK[Sum],Table_DK[Selskapsnavn],$B7,Table_DK[Budsjettkategori],D$4)</f>
        <v>0</v>
      </c>
      <c r="E7" s="18">
        <f>SUMIFS(Table_INV[Sum],Table_INV[Selskapsnavn],$B7,Table_INV[Budsjettkategori],E$4)+SUMIFS(Table_DK[Sum],Table_DK[Selskapsnavn],$B7,Table_DK[Budsjettkategori],E$4)</f>
        <v>0</v>
      </c>
      <c r="F7" s="18">
        <f>SUMIFS(Table_INV[Sum],Table_INV[Selskapsnavn],$B7,Table_INV[Budsjettkategori],F$4)+SUMIFS(Table_DK[Sum],Table_DK[Selskapsnavn],$B7,Table_DK[Budsjettkategori],F$4)</f>
        <v>0</v>
      </c>
      <c r="G7" s="18">
        <f>SUMIFS(Table_INV[Sum],Table_INV[Selskapsnavn],$B7,Table_INV[Budsjettkategori],G$4)+SUMIFS(Table_DK[Sum],Table_DK[Selskapsnavn],$B7,Table_DK[Budsjettkategori],G$4)</f>
        <v>0</v>
      </c>
      <c r="H7" s="18">
        <f t="shared" si="0"/>
        <v>0</v>
      </c>
      <c r="I7" s="18">
        <f>SUMIFS(Table_DI[Sum],Table_DI[Selskapsnavn],B7)</f>
        <v>0</v>
      </c>
      <c r="J7" s="2">
        <f t="shared" si="1"/>
        <v>0</v>
      </c>
    </row>
    <row r="8" spans="2:10" x14ac:dyDescent="0.25">
      <c r="B8" s="17">
        <f>'1. Budskjema'!D37</f>
        <v>0</v>
      </c>
      <c r="C8" s="18">
        <f>SUMIFS(Table_INV[Sum],Table_INV[Selskapsnavn],$B8,Table_INV[Budsjettkategori],C$4)+SUMIFS(Table_DK[Sum],Table_DK[Selskapsnavn],$B8,Table_DK[Budsjettkategori],C$4)</f>
        <v>0</v>
      </c>
      <c r="D8" s="18">
        <f>SUMIFS(Table_INV[Sum],Table_INV[Selskapsnavn],$B8,Table_INV[Budsjettkategori],D$4)+SUMIFS(Table_DK[Sum],Table_DK[Selskapsnavn],$B8,Table_DK[Budsjettkategori],D$4)</f>
        <v>0</v>
      </c>
      <c r="E8" s="18">
        <f>SUMIFS(Table_INV[Sum],Table_INV[Selskapsnavn],$B8,Table_INV[Budsjettkategori],E$4)+SUMIFS(Table_DK[Sum],Table_DK[Selskapsnavn],$B8,Table_DK[Budsjettkategori],E$4)</f>
        <v>0</v>
      </c>
      <c r="F8" s="18">
        <f>SUMIFS(Table_INV[Sum],Table_INV[Selskapsnavn],$B8,Table_INV[Budsjettkategori],F$4)+SUMIFS(Table_DK[Sum],Table_DK[Selskapsnavn],$B8,Table_DK[Budsjettkategori],F$4)</f>
        <v>0</v>
      </c>
      <c r="G8" s="18">
        <f>SUMIFS(Table_INV[Sum],Table_INV[Selskapsnavn],$B8,Table_INV[Budsjettkategori],G$4)+SUMIFS(Table_DK[Sum],Table_DK[Selskapsnavn],$B8,Table_DK[Budsjettkategori],G$4)</f>
        <v>0</v>
      </c>
      <c r="H8" s="18">
        <f t="shared" si="0"/>
        <v>0</v>
      </c>
      <c r="I8" s="18">
        <f>SUMIFS(Table_DI[Sum],Table_DI[Selskapsnavn],B8)</f>
        <v>0</v>
      </c>
      <c r="J8" s="2">
        <f t="shared" si="1"/>
        <v>0</v>
      </c>
    </row>
    <row r="9" spans="2:10" x14ac:dyDescent="0.25">
      <c r="B9" s="17">
        <f>'1. Budskjema'!D38</f>
        <v>0</v>
      </c>
      <c r="C9" s="18">
        <f>SUMIFS(Table_INV[Sum],Table_INV[Selskapsnavn],$B9,Table_INV[Budsjettkategori],C$4)+SUMIFS(Table_DK[Sum],Table_DK[Selskapsnavn],$B9,Table_DK[Budsjettkategori],C$4)</f>
        <v>0</v>
      </c>
      <c r="D9" s="18">
        <f>SUMIFS(Table_INV[Sum],Table_INV[Selskapsnavn],$B9,Table_INV[Budsjettkategori],D$4)+SUMIFS(Table_DK[Sum],Table_DK[Selskapsnavn],$B9,Table_DK[Budsjettkategori],D$4)</f>
        <v>0</v>
      </c>
      <c r="E9" s="18">
        <f>SUMIFS(Table_INV[Sum],Table_INV[Selskapsnavn],$B9,Table_INV[Budsjettkategori],E$4)+SUMIFS(Table_DK[Sum],Table_DK[Selskapsnavn],$B9,Table_DK[Budsjettkategori],E$4)</f>
        <v>0</v>
      </c>
      <c r="F9" s="18">
        <f>SUMIFS(Table_INV[Sum],Table_INV[Selskapsnavn],$B9,Table_INV[Budsjettkategori],F$4)+SUMIFS(Table_DK[Sum],Table_DK[Selskapsnavn],$B9,Table_DK[Budsjettkategori],F$4)</f>
        <v>0</v>
      </c>
      <c r="G9" s="18">
        <f>SUMIFS(Table_INV[Sum],Table_INV[Selskapsnavn],$B9,Table_INV[Budsjettkategori],G$4)+SUMIFS(Table_DK[Sum],Table_DK[Selskapsnavn],$B9,Table_DK[Budsjettkategori],G$4)</f>
        <v>0</v>
      </c>
      <c r="H9" s="18">
        <f t="shared" si="0"/>
        <v>0</v>
      </c>
      <c r="I9" s="18">
        <f>SUMIFS(Table_DI[Sum],Table_DI[Selskapsnavn],B9)</f>
        <v>0</v>
      </c>
      <c r="J9" s="2">
        <f t="shared" si="1"/>
        <v>0</v>
      </c>
    </row>
    <row r="10" spans="2:10" x14ac:dyDescent="0.25">
      <c r="B10" s="17">
        <f>'1. Budskjema'!D39</f>
        <v>0</v>
      </c>
      <c r="C10" s="18">
        <f>SUMIFS(Table_INV[Sum],Table_INV[Selskapsnavn],$B10,Table_INV[Budsjettkategori],C$4)+SUMIFS(Table_DK[Sum],Table_DK[Selskapsnavn],$B10,Table_DK[Budsjettkategori],C$4)</f>
        <v>0</v>
      </c>
      <c r="D10" s="18">
        <f>SUMIFS(Table_INV[Sum],Table_INV[Selskapsnavn],$B10,Table_INV[Budsjettkategori],D$4)+SUMIFS(Table_DK[Sum],Table_DK[Selskapsnavn],$B10,Table_DK[Budsjettkategori],D$4)</f>
        <v>0</v>
      </c>
      <c r="E10" s="18">
        <f>SUMIFS(Table_INV[Sum],Table_INV[Selskapsnavn],$B10,Table_INV[Budsjettkategori],E$4)+SUMIFS(Table_DK[Sum],Table_DK[Selskapsnavn],$B10,Table_DK[Budsjettkategori],E$4)</f>
        <v>0</v>
      </c>
      <c r="F10" s="18">
        <f>SUMIFS(Table_INV[Sum],Table_INV[Selskapsnavn],$B10,Table_INV[Budsjettkategori],F$4)+SUMIFS(Table_DK[Sum],Table_DK[Selskapsnavn],$B10,Table_DK[Budsjettkategori],F$4)</f>
        <v>0</v>
      </c>
      <c r="G10" s="18">
        <f>SUMIFS(Table_INV[Sum],Table_INV[Selskapsnavn],$B10,Table_INV[Budsjettkategori],G$4)+SUMIFS(Table_DK[Sum],Table_DK[Selskapsnavn],$B10,Table_DK[Budsjettkategori],G$4)</f>
        <v>0</v>
      </c>
      <c r="H10" s="18">
        <f t="shared" si="0"/>
        <v>0</v>
      </c>
      <c r="I10" s="18">
        <f>SUMIFS(Table_DI[Sum],Table_DI[Selskapsnavn],B10)</f>
        <v>0</v>
      </c>
      <c r="J10" s="2">
        <f t="shared" si="1"/>
        <v>0</v>
      </c>
    </row>
    <row r="11" spans="2:10" x14ac:dyDescent="0.25">
      <c r="B11" s="17">
        <f>'1. Budskjema'!D40</f>
        <v>0</v>
      </c>
      <c r="C11" s="18">
        <f>SUMIFS(Table_INV[Sum],Table_INV[Selskapsnavn],$B11,Table_INV[Budsjettkategori],C$4)+SUMIFS(Table_DK[Sum],Table_DK[Selskapsnavn],$B11,Table_DK[Budsjettkategori],C$4)</f>
        <v>0</v>
      </c>
      <c r="D11" s="18">
        <f>SUMIFS(Table_INV[Sum],Table_INV[Selskapsnavn],$B11,Table_INV[Budsjettkategori],D$4)+SUMIFS(Table_DK[Sum],Table_DK[Selskapsnavn],$B11,Table_DK[Budsjettkategori],D$4)</f>
        <v>0</v>
      </c>
      <c r="E11" s="18">
        <f>SUMIFS(Table_INV[Sum],Table_INV[Selskapsnavn],$B11,Table_INV[Budsjettkategori],E$4)+SUMIFS(Table_DK[Sum],Table_DK[Selskapsnavn],$B11,Table_DK[Budsjettkategori],E$4)</f>
        <v>0</v>
      </c>
      <c r="F11" s="18">
        <f>SUMIFS(Table_INV[Sum],Table_INV[Selskapsnavn],$B11,Table_INV[Budsjettkategori],F$4)+SUMIFS(Table_DK[Sum],Table_DK[Selskapsnavn],$B11,Table_DK[Budsjettkategori],F$4)</f>
        <v>0</v>
      </c>
      <c r="G11" s="18">
        <f>SUMIFS(Table_INV[Sum],Table_INV[Selskapsnavn],$B11,Table_INV[Budsjettkategori],G$4)+SUMIFS(Table_DK[Sum],Table_DK[Selskapsnavn],$B11,Table_DK[Budsjettkategori],G$4)</f>
        <v>0</v>
      </c>
      <c r="H11" s="18">
        <f t="shared" si="0"/>
        <v>0</v>
      </c>
      <c r="I11" s="18">
        <f>SUMIFS(Table_DI[Sum],Table_DI[Selskapsnavn],B11)</f>
        <v>0</v>
      </c>
      <c r="J11" s="2">
        <f t="shared" si="1"/>
        <v>0</v>
      </c>
    </row>
    <row r="12" spans="2:10" x14ac:dyDescent="0.25">
      <c r="B12" s="19">
        <f>'1. Budskjema'!D41</f>
        <v>0</v>
      </c>
      <c r="C12" s="18">
        <f>SUMIFS(Table_INV[Sum],Table_INV[Selskapsnavn],$B12,Table_INV[Budsjettkategori],C$4)+SUMIFS(Table_DK[Sum],Table_DK[Selskapsnavn],$B12,Table_DK[Budsjettkategori],C$4)</f>
        <v>0</v>
      </c>
      <c r="D12" s="18">
        <f>SUMIFS(Table_INV[Sum],Table_INV[Selskapsnavn],$B12,Table_INV[Budsjettkategori],D$4)+SUMIFS(Table_DK[Sum],Table_DK[Selskapsnavn],$B12,Table_DK[Budsjettkategori],D$4)</f>
        <v>0</v>
      </c>
      <c r="E12" s="18">
        <f>SUMIFS(Table_INV[Sum],Table_INV[Selskapsnavn],$B12,Table_INV[Budsjettkategori],E$4)+SUMIFS(Table_DK[Sum],Table_DK[Selskapsnavn],$B12,Table_DK[Budsjettkategori],E$4)</f>
        <v>0</v>
      </c>
      <c r="F12" s="18">
        <f>SUMIFS(Table_INV[Sum],Table_INV[Selskapsnavn],$B12,Table_INV[Budsjettkategori],F$4)+SUMIFS(Table_DK[Sum],Table_DK[Selskapsnavn],$B12,Table_DK[Budsjettkategori],F$4)</f>
        <v>0</v>
      </c>
      <c r="G12" s="18">
        <f>SUMIFS(Table_INV[Sum],Table_INV[Selskapsnavn],$B12,Table_INV[Budsjettkategori],G$4)+SUMIFS(Table_DK[Sum],Table_DK[Selskapsnavn],$B12,Table_DK[Budsjettkategori],G$4)</f>
        <v>0</v>
      </c>
      <c r="H12" s="62">
        <f t="shared" si="0"/>
        <v>0</v>
      </c>
      <c r="I12" s="62">
        <f>SUMIFS(Table_DI[Sum],Table_DI[Selskapsnavn],B12)</f>
        <v>0</v>
      </c>
      <c r="J12" s="2">
        <f t="shared" si="1"/>
        <v>0</v>
      </c>
    </row>
    <row r="13" spans="2:10" x14ac:dyDescent="0.25">
      <c r="B13" s="34" t="s">
        <v>123</v>
      </c>
      <c r="C13" s="20">
        <f>SUM(C5:C12)</f>
        <v>0</v>
      </c>
      <c r="D13" s="20">
        <f t="shared" ref="D13:G13" si="2">SUM(D5:D12)</f>
        <v>0</v>
      </c>
      <c r="E13" s="20">
        <f t="shared" si="2"/>
        <v>0</v>
      </c>
      <c r="F13" s="20">
        <f t="shared" si="2"/>
        <v>0</v>
      </c>
      <c r="G13" s="20">
        <f t="shared" si="2"/>
        <v>0</v>
      </c>
      <c r="H13" s="20">
        <f>SUM(C13:G13)</f>
        <v>0</v>
      </c>
      <c r="I13" s="20">
        <f>SUM(I5:I12)</f>
        <v>0</v>
      </c>
      <c r="J13" s="20">
        <f>SUM(J5:J12)</f>
        <v>0</v>
      </c>
    </row>
    <row r="14" spans="2:10" x14ac:dyDescent="0.25">
      <c r="H14" t="b">
        <f>H13='2. Budsjett'!F81</f>
        <v>1</v>
      </c>
      <c r="I14" t="b">
        <f>I13='2. Budsjett'!F82</f>
        <v>1</v>
      </c>
      <c r="J14" t="b">
        <f>J13='2. Budsjett'!F83</f>
        <v>1</v>
      </c>
    </row>
    <row r="17" spans="2:18" ht="17.5" x14ac:dyDescent="0.35">
      <c r="B17" s="7" t="s">
        <v>181</v>
      </c>
      <c r="D17" s="75"/>
    </row>
    <row r="19" spans="2:18" ht="14" x14ac:dyDescent="0.3">
      <c r="B19" s="44"/>
      <c r="C19" s="44" t="s">
        <v>29</v>
      </c>
      <c r="D19" s="44" t="s">
        <v>31</v>
      </c>
      <c r="E19" s="44" t="s">
        <v>33</v>
      </c>
      <c r="F19" s="44" t="s">
        <v>35</v>
      </c>
      <c r="G19" s="44" t="s">
        <v>37</v>
      </c>
      <c r="H19" s="44" t="s">
        <v>123</v>
      </c>
      <c r="I19" s="44" t="s">
        <v>171</v>
      </c>
      <c r="J19" s="44" t="s">
        <v>182</v>
      </c>
    </row>
    <row r="20" spans="2:18" x14ac:dyDescent="0.25">
      <c r="B20" s="15" t="str">
        <f>'1. Budskjema'!D34</f>
        <v/>
      </c>
      <c r="C20" s="18" t="e">
        <f>C5/'1. Budskjema'!$D$16</f>
        <v>#VALUE!</v>
      </c>
      <c r="D20" s="18" t="e">
        <f>D5/'1. Budskjema'!$D$16</f>
        <v>#VALUE!</v>
      </c>
      <c r="E20" s="18" t="e">
        <f>E5/'1. Budskjema'!$D$16</f>
        <v>#VALUE!</v>
      </c>
      <c r="F20" s="18" t="e">
        <f>F5/'1. Budskjema'!$D$16</f>
        <v>#VALUE!</v>
      </c>
      <c r="G20" s="18" t="e">
        <f>G5/'1. Budskjema'!$D$16</f>
        <v>#VALUE!</v>
      </c>
      <c r="H20" s="18" t="e">
        <f>SUM(C20:G20)</f>
        <v>#VALUE!</v>
      </c>
      <c r="I20" s="61" t="e">
        <f t="shared" ref="I20:I27" si="3">I5/Budtonn</f>
        <v>#VALUE!</v>
      </c>
      <c r="J20" s="18" t="e">
        <f>H20-I20</f>
        <v>#VALUE!</v>
      </c>
    </row>
    <row r="21" spans="2:18" x14ac:dyDescent="0.25">
      <c r="B21" s="17">
        <f>'1. Budskjema'!D35</f>
        <v>0</v>
      </c>
      <c r="C21" s="18" t="e">
        <f>C6/'1. Budskjema'!$D$16</f>
        <v>#VALUE!</v>
      </c>
      <c r="D21" s="18" t="e">
        <f>D6/'1. Budskjema'!$D$16</f>
        <v>#VALUE!</v>
      </c>
      <c r="E21" s="18" t="e">
        <f>E6/'1. Budskjema'!$D$16</f>
        <v>#VALUE!</v>
      </c>
      <c r="F21" s="18" t="e">
        <f>F6/'1. Budskjema'!$D$16</f>
        <v>#VALUE!</v>
      </c>
      <c r="G21" s="18" t="e">
        <f>G6/'1. Budskjema'!$D$16</f>
        <v>#VALUE!</v>
      </c>
      <c r="H21" s="18" t="e">
        <f t="shared" ref="H21:H28" si="4">SUM(C21:G21)</f>
        <v>#VALUE!</v>
      </c>
      <c r="I21" s="61" t="e">
        <f t="shared" si="3"/>
        <v>#VALUE!</v>
      </c>
      <c r="J21" s="18" t="e">
        <f t="shared" ref="J21:J28" si="5">H21-I21</f>
        <v>#VALUE!</v>
      </c>
    </row>
    <row r="22" spans="2:18" x14ac:dyDescent="0.25">
      <c r="B22" s="17">
        <f>'1. Budskjema'!D36</f>
        <v>0</v>
      </c>
      <c r="C22" s="18" t="e">
        <f>C7/'1. Budskjema'!$D$16</f>
        <v>#VALUE!</v>
      </c>
      <c r="D22" s="18" t="e">
        <f>D7/'1. Budskjema'!$D$16</f>
        <v>#VALUE!</v>
      </c>
      <c r="E22" s="18" t="e">
        <f>E7/'1. Budskjema'!$D$16</f>
        <v>#VALUE!</v>
      </c>
      <c r="F22" s="18" t="e">
        <f>F7/'1. Budskjema'!$D$16</f>
        <v>#VALUE!</v>
      </c>
      <c r="G22" s="18" t="e">
        <f>G7/'1. Budskjema'!$D$16</f>
        <v>#VALUE!</v>
      </c>
      <c r="H22" s="18" t="e">
        <f t="shared" si="4"/>
        <v>#VALUE!</v>
      </c>
      <c r="I22" s="61" t="e">
        <f t="shared" si="3"/>
        <v>#VALUE!</v>
      </c>
      <c r="J22" s="18" t="e">
        <f t="shared" si="5"/>
        <v>#VALUE!</v>
      </c>
    </row>
    <row r="23" spans="2:18" x14ac:dyDescent="0.25">
      <c r="B23" s="17">
        <f>'1. Budskjema'!D37</f>
        <v>0</v>
      </c>
      <c r="C23" s="18" t="e">
        <f>C8/'1. Budskjema'!$D$16</f>
        <v>#VALUE!</v>
      </c>
      <c r="D23" s="18" t="e">
        <f>D8/'1. Budskjema'!$D$16</f>
        <v>#VALUE!</v>
      </c>
      <c r="E23" s="18" t="e">
        <f>E8/'1. Budskjema'!$D$16</f>
        <v>#VALUE!</v>
      </c>
      <c r="F23" s="18" t="e">
        <f>F8/'1. Budskjema'!$D$16</f>
        <v>#VALUE!</v>
      </c>
      <c r="G23" s="18" t="e">
        <f>G8/'1. Budskjema'!$D$16</f>
        <v>#VALUE!</v>
      </c>
      <c r="H23" s="18" t="e">
        <f t="shared" si="4"/>
        <v>#VALUE!</v>
      </c>
      <c r="I23" s="61" t="e">
        <f t="shared" si="3"/>
        <v>#VALUE!</v>
      </c>
      <c r="J23" s="18" t="e">
        <f t="shared" si="5"/>
        <v>#VALUE!</v>
      </c>
    </row>
    <row r="24" spans="2:18" x14ac:dyDescent="0.25">
      <c r="B24" s="17">
        <f>'1. Budskjema'!D38</f>
        <v>0</v>
      </c>
      <c r="C24" s="18" t="e">
        <f>C9/'1. Budskjema'!$D$16</f>
        <v>#VALUE!</v>
      </c>
      <c r="D24" s="18" t="e">
        <f>D9/'1. Budskjema'!$D$16</f>
        <v>#VALUE!</v>
      </c>
      <c r="E24" s="18" t="e">
        <f>E9/'1. Budskjema'!$D$16</f>
        <v>#VALUE!</v>
      </c>
      <c r="F24" s="18" t="e">
        <f>F9/'1. Budskjema'!$D$16</f>
        <v>#VALUE!</v>
      </c>
      <c r="G24" s="18" t="e">
        <f>G9/'1. Budskjema'!$D$16</f>
        <v>#VALUE!</v>
      </c>
      <c r="H24" s="18" t="e">
        <f t="shared" si="4"/>
        <v>#VALUE!</v>
      </c>
      <c r="I24" s="61" t="e">
        <f t="shared" si="3"/>
        <v>#VALUE!</v>
      </c>
      <c r="J24" s="18" t="e">
        <f t="shared" si="5"/>
        <v>#VALUE!</v>
      </c>
    </row>
    <row r="25" spans="2:18" x14ac:dyDescent="0.25">
      <c r="B25" s="17">
        <f>'1. Budskjema'!D39</f>
        <v>0</v>
      </c>
      <c r="C25" s="18" t="e">
        <f>C10/'1. Budskjema'!$D$16</f>
        <v>#VALUE!</v>
      </c>
      <c r="D25" s="18" t="e">
        <f>D10/'1. Budskjema'!$D$16</f>
        <v>#VALUE!</v>
      </c>
      <c r="E25" s="18" t="e">
        <f>E10/'1. Budskjema'!$D$16</f>
        <v>#VALUE!</v>
      </c>
      <c r="F25" s="18" t="e">
        <f>F10/'1. Budskjema'!$D$16</f>
        <v>#VALUE!</v>
      </c>
      <c r="G25" s="18" t="e">
        <f>G10/'1. Budskjema'!$D$16</f>
        <v>#VALUE!</v>
      </c>
      <c r="H25" s="18" t="e">
        <f t="shared" si="4"/>
        <v>#VALUE!</v>
      </c>
      <c r="I25" s="61" t="e">
        <f t="shared" si="3"/>
        <v>#VALUE!</v>
      </c>
      <c r="J25" s="18" t="e">
        <f t="shared" si="5"/>
        <v>#VALUE!</v>
      </c>
    </row>
    <row r="26" spans="2:18" x14ac:dyDescent="0.25">
      <c r="B26" s="17">
        <f>'1. Budskjema'!D40</f>
        <v>0</v>
      </c>
      <c r="C26" s="18" t="e">
        <f>C11/'1. Budskjema'!$D$16</f>
        <v>#VALUE!</v>
      </c>
      <c r="D26" s="18" t="e">
        <f>D11/'1. Budskjema'!$D$16</f>
        <v>#VALUE!</v>
      </c>
      <c r="E26" s="18" t="e">
        <f>E11/'1. Budskjema'!$D$16</f>
        <v>#VALUE!</v>
      </c>
      <c r="F26" s="18" t="e">
        <f>F11/'1. Budskjema'!$D$16</f>
        <v>#VALUE!</v>
      </c>
      <c r="G26" s="18" t="e">
        <f>G11/'1. Budskjema'!$D$16</f>
        <v>#VALUE!</v>
      </c>
      <c r="H26" s="18" t="e">
        <f t="shared" si="4"/>
        <v>#VALUE!</v>
      </c>
      <c r="I26" s="61" t="e">
        <f t="shared" si="3"/>
        <v>#VALUE!</v>
      </c>
      <c r="J26" s="18" t="e">
        <f t="shared" si="5"/>
        <v>#VALUE!</v>
      </c>
    </row>
    <row r="27" spans="2:18" x14ac:dyDescent="0.25">
      <c r="B27" s="19">
        <f>'1. Budskjema'!D41</f>
        <v>0</v>
      </c>
      <c r="C27" s="18" t="e">
        <f>C12/'1. Budskjema'!$D$16</f>
        <v>#VALUE!</v>
      </c>
      <c r="D27" s="18" t="e">
        <f>D12/'1. Budskjema'!$D$16</f>
        <v>#VALUE!</v>
      </c>
      <c r="E27" s="18" t="e">
        <f>E12/'1. Budskjema'!$D$16</f>
        <v>#VALUE!</v>
      </c>
      <c r="F27" s="18" t="e">
        <f>F12/'1. Budskjema'!$D$16</f>
        <v>#VALUE!</v>
      </c>
      <c r="G27" s="18" t="e">
        <f>G12/'1. Budskjema'!$D$16</f>
        <v>#VALUE!</v>
      </c>
      <c r="H27" s="62" t="e">
        <f t="shared" si="4"/>
        <v>#VALUE!</v>
      </c>
      <c r="I27" s="61" t="e">
        <f t="shared" si="3"/>
        <v>#VALUE!</v>
      </c>
      <c r="J27" s="18" t="e">
        <f t="shared" si="5"/>
        <v>#VALUE!</v>
      </c>
    </row>
    <row r="28" spans="2:18" x14ac:dyDescent="0.25">
      <c r="B28" s="34" t="s">
        <v>123</v>
      </c>
      <c r="C28" s="20" t="e">
        <f>SUM(C20:C27)</f>
        <v>#VALUE!</v>
      </c>
      <c r="D28" s="20" t="e">
        <f t="shared" ref="D28:G28" si="6">SUM(D20:D27)</f>
        <v>#VALUE!</v>
      </c>
      <c r="E28" s="20" t="e">
        <f t="shared" si="6"/>
        <v>#VALUE!</v>
      </c>
      <c r="F28" s="20" t="e">
        <f t="shared" si="6"/>
        <v>#VALUE!</v>
      </c>
      <c r="G28" s="20" t="e">
        <f t="shared" si="6"/>
        <v>#VALUE!</v>
      </c>
      <c r="H28" s="20" t="e">
        <f t="shared" si="4"/>
        <v>#VALUE!</v>
      </c>
      <c r="I28" s="36" t="e">
        <f>SUM(I20:I27)</f>
        <v>#VALUE!</v>
      </c>
      <c r="J28" s="5" t="e">
        <f t="shared" si="5"/>
        <v>#VALUE!</v>
      </c>
    </row>
    <row r="30" spans="2:18" ht="17.5" x14ac:dyDescent="0.35">
      <c r="B30" s="7" t="s">
        <v>228</v>
      </c>
      <c r="D30" s="75"/>
    </row>
    <row r="32" spans="2:18" ht="14" x14ac:dyDescent="0.3">
      <c r="B32" s="44" t="s">
        <v>84</v>
      </c>
      <c r="C32" s="44">
        <f>Første_år_investering</f>
        <v>0</v>
      </c>
      <c r="D32" s="44">
        <f>C32+1</f>
        <v>1</v>
      </c>
      <c r="E32" s="44">
        <f t="shared" ref="E32:L32" si="7">D32+1</f>
        <v>2</v>
      </c>
      <c r="F32" s="44">
        <f t="shared" si="7"/>
        <v>3</v>
      </c>
      <c r="G32" s="44">
        <f t="shared" si="7"/>
        <v>4</v>
      </c>
      <c r="H32" s="44">
        <f t="shared" si="7"/>
        <v>5</v>
      </c>
      <c r="I32" s="44">
        <f t="shared" si="7"/>
        <v>6</v>
      </c>
      <c r="J32" s="44">
        <f t="shared" si="7"/>
        <v>7</v>
      </c>
      <c r="K32" s="44">
        <f t="shared" si="7"/>
        <v>8</v>
      </c>
      <c r="L32" s="44">
        <f t="shared" si="7"/>
        <v>9</v>
      </c>
      <c r="M32" s="44">
        <f t="shared" ref="M32:O32" si="8">L32+1</f>
        <v>10</v>
      </c>
      <c r="N32" s="44">
        <f t="shared" si="8"/>
        <v>11</v>
      </c>
      <c r="O32" s="44">
        <f t="shared" si="8"/>
        <v>12</v>
      </c>
      <c r="P32" s="44">
        <f t="shared" ref="P32:Q32" si="9">O32+1</f>
        <v>13</v>
      </c>
      <c r="Q32" s="44">
        <f t="shared" si="9"/>
        <v>14</v>
      </c>
      <c r="R32" s="44" t="s">
        <v>123</v>
      </c>
    </row>
    <row r="33" spans="2:20" x14ac:dyDescent="0.25">
      <c r="B33" s="32" t="str">
        <f>'1. Budskjema'!D34</f>
        <v/>
      </c>
      <c r="C33" s="58">
        <f>(SUMIF('2. Budsjett'!$F$60:$F$74,$B33,'2. Budsjett'!G$60:G$74))+(SUMIF('2. Budsjett'!$F$45:$F$55,$B33,'2. Budsjett'!G$45:G$55))-(SUMIF('2. Budsjett'!$F$33:$F$40,$B33,'2. Budsjett'!G$33:G$40))</f>
        <v>0</v>
      </c>
      <c r="D33" s="59">
        <f>(SUMIF('2. Budsjett'!$F$60:$F$74,$B33,'2. Budsjett'!H$60:H$74))+(SUMIF('2. Budsjett'!$F$45:$F$55,$B33,'2. Budsjett'!H$45:H$55))-(SUMIF('2. Budsjett'!$F$33:$F$40,$B33,'2. Budsjett'!H$33:H$40))</f>
        <v>0</v>
      </c>
      <c r="E33" s="59">
        <f>(SUMIF('2. Budsjett'!$F$60:$F$74,$B33,'2. Budsjett'!I$60:I$74))+(SUMIF('2. Budsjett'!$F$45:$F$55,$B33,'2. Budsjett'!I$45:I$55))-(SUMIF('2. Budsjett'!$F$33:$F$40,$B33,'2. Budsjett'!I$33:I$40))</f>
        <v>0</v>
      </c>
      <c r="F33" s="59">
        <f>(SUMIF('2. Budsjett'!$F$60:$F$74,$B33,'2. Budsjett'!J$60:J$74))+(SUMIF('2. Budsjett'!$F$45:$F$55,$B33,'2. Budsjett'!J$45:J$55))-(SUMIF('2. Budsjett'!$F$33:$F$40,$B33,'2. Budsjett'!J$33:J$40))</f>
        <v>0</v>
      </c>
      <c r="G33" s="59">
        <f>(SUMIF('2. Budsjett'!$F$60:$F$74,$B33,'2. Budsjett'!K$60:K$74))+(SUMIF('2. Budsjett'!$F$45:$F$55,$B33,'2. Budsjett'!K$45:K$55))-(SUMIF('2. Budsjett'!$F$33:$F$40,$B33,'2. Budsjett'!K$33:K$40))</f>
        <v>0</v>
      </c>
      <c r="H33" s="59">
        <f>(SUMIF('2. Budsjett'!$F$60:$F$74,$B33,'2. Budsjett'!L$60:L$74))+(SUMIF('2. Budsjett'!$F$45:$F$55,$B33,'2. Budsjett'!L$45:L$55))-(SUMIF('2. Budsjett'!$F$33:$F$40,$B33,'2. Budsjett'!L$33:L$40))</f>
        <v>0</v>
      </c>
      <c r="I33" s="59">
        <f>(SUMIF('2. Budsjett'!$F$60:$F$74,$B33,'2. Budsjett'!M$60:M$74))+(SUMIF('2. Budsjett'!$F$45:$F$55,$B33,'2. Budsjett'!M$45:M$55))-(SUMIF('2. Budsjett'!$F$33:$F$40,$B33,'2. Budsjett'!M$33:M$40))</f>
        <v>0</v>
      </c>
      <c r="J33" s="59">
        <f>(SUMIF('2. Budsjett'!$F$60:$F$74,$B33,'2. Budsjett'!N$60:N$74))+(SUMIF('2. Budsjett'!$F$45:$F$55,$B33,'2. Budsjett'!N$45:N$55))-(SUMIF('2. Budsjett'!$F$33:$F$40,$B33,'2. Budsjett'!N$33:N$40))</f>
        <v>0</v>
      </c>
      <c r="K33" s="59">
        <f>(SUMIF('2. Budsjett'!$F$60:$F$74,$B33,'2. Budsjett'!O$60:O$74))+(SUMIF('2. Budsjett'!$F$45:$F$55,$B33,'2. Budsjett'!O$45:O$55))-(SUMIF('2. Budsjett'!$F$33:$F$40,$B33,'2. Budsjett'!O$33:O$40))</f>
        <v>0</v>
      </c>
      <c r="L33" s="59">
        <f>(SUMIF('2. Budsjett'!$F$60:$F$74,$B33,'2. Budsjett'!P$60:P$74))+(SUMIF('2. Budsjett'!$F$45:$F$55,$B33,'2. Budsjett'!P$45:P$55))-(SUMIF('2. Budsjett'!$F$33:$F$40,$B33,'2. Budsjett'!P$33:P$40))</f>
        <v>0</v>
      </c>
      <c r="M33" s="59">
        <f>(SUMIF('2. Budsjett'!$F$60:$F$74,$B33,'2. Budsjett'!Q$60:Q$74))+(SUMIF('2. Budsjett'!$F$45:$F$55,$B33,'2. Budsjett'!Q$45:Q$55))-(SUMIF('2. Budsjett'!$F$33:$F$40,$B33,'2. Budsjett'!Q$33:Q$40))</f>
        <v>0</v>
      </c>
      <c r="N33" s="59">
        <f>(SUMIF('2. Budsjett'!$F$60:$F$74,$B33,'2. Budsjett'!R$60:R$74))+(SUMIF('2. Budsjett'!$F$45:$F$55,$B33,'2. Budsjett'!R$45:R$55))-(SUMIF('2. Budsjett'!$F$33:$F$40,$B33,'2. Budsjett'!R$33:R$40))</f>
        <v>0</v>
      </c>
      <c r="O33" s="59">
        <f>(SUMIF('2. Budsjett'!$F$60:$F$74,$B33,'2. Budsjett'!S$60:S$74))+(SUMIF('2. Budsjett'!$F$45:$F$55,$B33,'2. Budsjett'!S$45:S$55))-(SUMIF('2. Budsjett'!$F$33:$F$40,$B33,'2. Budsjett'!S$33:S$40))</f>
        <v>0</v>
      </c>
      <c r="P33" s="59">
        <f>(SUMIF('2. Budsjett'!$F$60:$F$74,$B33,'2. Budsjett'!T$60:T$74))+(SUMIF('2. Budsjett'!$F$45:$F$55,$B33,'2. Budsjett'!T$45:T$55))-(SUMIF('2. Budsjett'!$F$33:$F$40,$B33,'2. Budsjett'!T$33:T$40))</f>
        <v>0</v>
      </c>
      <c r="Q33" s="33">
        <f>(SUMIF('2. Budsjett'!$F$60:$F$74,$B33,'2. Budsjett'!U$60:U$74))+(SUMIF('2. Budsjett'!$F$45:$F$55,$B33,'2. Budsjett'!U$45:U$55))-(SUMIF('2. Budsjett'!$F$33:$F$40,$B33,'2. Budsjett'!U$33:U$40))</f>
        <v>0</v>
      </c>
      <c r="R33" s="33">
        <f>SUM(C33:Q33)</f>
        <v>0</v>
      </c>
    </row>
    <row r="34" spans="2:20" x14ac:dyDescent="0.25">
      <c r="B34" s="57">
        <f>'1. Budskjema'!D35</f>
        <v>0</v>
      </c>
      <c r="C34" s="60">
        <f>(SUMIF('2. Budsjett'!$F$60:$F$74,$B34,'2. Budsjett'!G$60:G$74))+(SUMIF('2. Budsjett'!$F$45:$F$55,$B34,'2. Budsjett'!G$45:G$55))-(SUMIF('2. Budsjett'!$F$33:$F$40,$B34,'2. Budsjett'!G$33:G$40))</f>
        <v>0</v>
      </c>
      <c r="D34" s="2">
        <f>(SUMIF('2. Budsjett'!$F$60:$F$74,$B34,'2. Budsjett'!H$60:H$74))+(SUMIF('2. Budsjett'!$F$45:$F$55,$B34,'2. Budsjett'!H$45:H$55))-(SUMIF('2. Budsjett'!$F$33:$F$40,$B34,'2. Budsjett'!H$33:H$40))</f>
        <v>0</v>
      </c>
      <c r="E34" s="2">
        <f>(SUMIF('2. Budsjett'!$F$60:$F$74,$B34,'2. Budsjett'!I$60:I$74))+(SUMIF('2. Budsjett'!$F$45:$F$55,$B34,'2. Budsjett'!I$45:I$55))-(SUMIF('2. Budsjett'!$F$33:$F$40,$B34,'2. Budsjett'!I$33:I$40))</f>
        <v>0</v>
      </c>
      <c r="F34" s="2">
        <f>(SUMIF('2. Budsjett'!$F$60:$F$74,$B34,'2. Budsjett'!J$60:J$74))+(SUMIF('2. Budsjett'!$F$45:$F$55,$B34,'2. Budsjett'!J$45:J$55))-(SUMIF('2. Budsjett'!$F$33:$F$40,$B34,'2. Budsjett'!J$33:J$40))</f>
        <v>0</v>
      </c>
      <c r="G34" s="2">
        <f>(SUMIF('2. Budsjett'!$F$60:$F$74,$B34,'2. Budsjett'!K$60:K$74))+(SUMIF('2. Budsjett'!$F$45:$F$55,$B34,'2. Budsjett'!K$45:K$55))-(SUMIF('2. Budsjett'!$F$33:$F$40,$B34,'2. Budsjett'!K$33:K$40))</f>
        <v>0</v>
      </c>
      <c r="H34" s="2">
        <f>(SUMIF('2. Budsjett'!$F$60:$F$74,$B34,'2. Budsjett'!L$60:L$74))+(SUMIF('2. Budsjett'!$F$45:$F$55,$B34,'2. Budsjett'!L$45:L$55))-(SUMIF('2. Budsjett'!$F$33:$F$40,$B34,'2. Budsjett'!L$33:L$40))</f>
        <v>0</v>
      </c>
      <c r="I34" s="2">
        <f>(SUMIF('2. Budsjett'!$F$60:$F$74,$B34,'2. Budsjett'!M$60:M$74))+(SUMIF('2. Budsjett'!$F$45:$F$55,$B34,'2. Budsjett'!M$45:M$55))-(SUMIF('2. Budsjett'!$F$33:$F$40,$B34,'2. Budsjett'!M$33:M$40))</f>
        <v>0</v>
      </c>
      <c r="J34" s="2">
        <f>(SUMIF('2. Budsjett'!$F$60:$F$74,$B34,'2. Budsjett'!N$60:N$74))+(SUMIF('2. Budsjett'!$F$45:$F$55,$B34,'2. Budsjett'!N$45:N$55))-(SUMIF('2. Budsjett'!$F$33:$F$40,$B34,'2. Budsjett'!N$33:N$40))</f>
        <v>0</v>
      </c>
      <c r="K34" s="2">
        <f>(SUMIF('2. Budsjett'!$F$60:$F$74,$B34,'2. Budsjett'!O$60:O$74))+(SUMIF('2. Budsjett'!$F$45:$F$55,$B34,'2. Budsjett'!O$45:O$55))-(SUMIF('2. Budsjett'!$F$33:$F$40,$B34,'2. Budsjett'!O$33:O$40))</f>
        <v>0</v>
      </c>
      <c r="L34" s="2">
        <f>(SUMIF('2. Budsjett'!$F$60:$F$74,$B34,'2. Budsjett'!P$60:P$74))+(SUMIF('2. Budsjett'!$F$45:$F$55,$B34,'2. Budsjett'!P$45:P$55))-(SUMIF('2. Budsjett'!$F$33:$F$40,$B34,'2. Budsjett'!P$33:P$40))</f>
        <v>0</v>
      </c>
      <c r="M34" s="2">
        <f>(SUMIF('2. Budsjett'!$F$60:$F$74,$B34,'2. Budsjett'!Q$60:Q$74))+(SUMIF('2. Budsjett'!$F$45:$F$55,$B34,'2. Budsjett'!Q$45:Q$55))-(SUMIF('2. Budsjett'!$F$33:$F$40,$B34,'2. Budsjett'!Q$33:Q$40))</f>
        <v>0</v>
      </c>
      <c r="N34" s="2">
        <f>(SUMIF('2. Budsjett'!$F$60:$F$74,$B34,'2. Budsjett'!R$60:R$74))+(SUMIF('2. Budsjett'!$F$45:$F$55,$B34,'2. Budsjett'!R$45:R$55))-(SUMIF('2. Budsjett'!$F$33:$F$40,$B34,'2. Budsjett'!R$33:R$40))</f>
        <v>0</v>
      </c>
      <c r="O34" s="2">
        <f>(SUMIF('2. Budsjett'!$F$60:$F$74,$B34,'2. Budsjett'!S$60:S$74))+(SUMIF('2. Budsjett'!$F$45:$F$55,$B34,'2. Budsjett'!S$45:S$55))-(SUMIF('2. Budsjett'!$F$33:$F$40,$B34,'2. Budsjett'!S$33:S$40))</f>
        <v>0</v>
      </c>
      <c r="P34" s="2">
        <f>(SUMIF('2. Budsjett'!$F$60:$F$74,$B34,'2. Budsjett'!T$60:T$74))+(SUMIF('2. Budsjett'!$F$45:$F$55,$B34,'2. Budsjett'!T$45:T$55))-(SUMIF('2. Budsjett'!$F$33:$F$40,$B34,'2. Budsjett'!T$33:T$40))</f>
        <v>0</v>
      </c>
      <c r="Q34" s="61">
        <f>(SUMIF('2. Budsjett'!$F$60:$F$74,$B34,'2. Budsjett'!U$60:U$74))+(SUMIF('2. Budsjett'!$F$45:$F$55,$B34,'2. Budsjett'!U$45:U$55))-(SUMIF('2. Budsjett'!$F$33:$F$40,$B34,'2. Budsjett'!U$33:U$40))</f>
        <v>0</v>
      </c>
      <c r="R34" s="61">
        <f t="shared" ref="R34:R40" si="10">SUM(C34:Q34)</f>
        <v>0</v>
      </c>
    </row>
    <row r="35" spans="2:20" x14ac:dyDescent="0.25">
      <c r="B35" s="57">
        <f>'1. Budskjema'!D36</f>
        <v>0</v>
      </c>
      <c r="C35" s="60">
        <f>(SUMIF('2. Budsjett'!$F$60:$F$74,$B35,'2. Budsjett'!G$60:G$74))+(SUMIF('2. Budsjett'!$F$45:$F$55,$B35,'2. Budsjett'!G$45:G$55))-(SUMIF('2. Budsjett'!$F$33:$F$40,$B35,'2. Budsjett'!G$33:G$40))</f>
        <v>0</v>
      </c>
      <c r="D35" s="2">
        <f>(SUMIF('2. Budsjett'!$F$60:$F$74,$B35,'2. Budsjett'!H$60:H$74))+(SUMIF('2. Budsjett'!$F$45:$F$55,$B35,'2. Budsjett'!H$45:H$55))-(SUMIF('2. Budsjett'!$F$33:$F$40,$B35,'2. Budsjett'!H$33:H$40))</f>
        <v>0</v>
      </c>
      <c r="E35" s="2">
        <f>(SUMIF('2. Budsjett'!$F$60:$F$74,$B35,'2. Budsjett'!I$60:I$74))+(SUMIF('2. Budsjett'!$F$45:$F$55,$B35,'2. Budsjett'!I$45:I$55))-(SUMIF('2. Budsjett'!$F$33:$F$40,$B35,'2. Budsjett'!I$33:I$40))</f>
        <v>0</v>
      </c>
      <c r="F35" s="2">
        <f>(SUMIF('2. Budsjett'!$F$60:$F$74,$B35,'2. Budsjett'!J$60:J$74))+(SUMIF('2. Budsjett'!$F$45:$F$55,$B35,'2. Budsjett'!J$45:J$55))-(SUMIF('2. Budsjett'!$F$33:$F$40,$B35,'2. Budsjett'!J$33:J$40))</f>
        <v>0</v>
      </c>
      <c r="G35" s="2">
        <f>(SUMIF('2. Budsjett'!$F$60:$F$74,$B35,'2. Budsjett'!K$60:K$74))+(SUMIF('2. Budsjett'!$F$45:$F$55,$B35,'2. Budsjett'!K$45:K$55))-(SUMIF('2. Budsjett'!$F$33:$F$40,$B35,'2. Budsjett'!K$33:K$40))</f>
        <v>0</v>
      </c>
      <c r="H35" s="2">
        <f>(SUMIF('2. Budsjett'!$F$60:$F$74,$B35,'2. Budsjett'!L$60:L$74))+(SUMIF('2. Budsjett'!$F$45:$F$55,$B35,'2. Budsjett'!L$45:L$55))-(SUMIF('2. Budsjett'!$F$33:$F$40,$B35,'2. Budsjett'!L$33:L$40))</f>
        <v>0</v>
      </c>
      <c r="I35" s="2">
        <f>(SUMIF('2. Budsjett'!$F$60:$F$74,$B35,'2. Budsjett'!M$60:M$74))+(SUMIF('2. Budsjett'!$F$45:$F$55,$B35,'2. Budsjett'!M$45:M$55))-(SUMIF('2. Budsjett'!$F$33:$F$40,$B35,'2. Budsjett'!M$33:M$40))</f>
        <v>0</v>
      </c>
      <c r="J35" s="2">
        <f>(SUMIF('2. Budsjett'!$F$60:$F$74,$B35,'2. Budsjett'!N$60:N$74))+(SUMIF('2. Budsjett'!$F$45:$F$55,$B35,'2. Budsjett'!N$45:N$55))-(SUMIF('2. Budsjett'!$F$33:$F$40,$B35,'2. Budsjett'!N$33:N$40))</f>
        <v>0</v>
      </c>
      <c r="K35" s="2">
        <f>(SUMIF('2. Budsjett'!$F$60:$F$74,$B35,'2. Budsjett'!O$60:O$74))+(SUMIF('2. Budsjett'!$F$45:$F$55,$B35,'2. Budsjett'!O$45:O$55))-(SUMIF('2. Budsjett'!$F$33:$F$40,$B35,'2. Budsjett'!O$33:O$40))</f>
        <v>0</v>
      </c>
      <c r="L35" s="2">
        <f>(SUMIF('2. Budsjett'!$F$60:$F$74,$B35,'2. Budsjett'!P$60:P$74))+(SUMIF('2. Budsjett'!$F$45:$F$55,$B35,'2. Budsjett'!P$45:P$55))-(SUMIF('2. Budsjett'!$F$33:$F$40,$B35,'2. Budsjett'!P$33:P$40))</f>
        <v>0</v>
      </c>
      <c r="M35" s="2">
        <f>(SUMIF('2. Budsjett'!$F$60:$F$74,$B35,'2. Budsjett'!Q$60:Q$74))+(SUMIF('2. Budsjett'!$F$45:$F$55,$B35,'2. Budsjett'!Q$45:Q$55))-(SUMIF('2. Budsjett'!$F$33:$F$40,$B35,'2. Budsjett'!Q$33:Q$40))</f>
        <v>0</v>
      </c>
      <c r="N35" s="2">
        <f>(SUMIF('2. Budsjett'!$F$60:$F$74,$B35,'2. Budsjett'!R$60:R$74))+(SUMIF('2. Budsjett'!$F$45:$F$55,$B35,'2. Budsjett'!R$45:R$55))-(SUMIF('2. Budsjett'!$F$33:$F$40,$B35,'2. Budsjett'!R$33:R$40))</f>
        <v>0</v>
      </c>
      <c r="O35" s="2">
        <f>(SUMIF('2. Budsjett'!$F$60:$F$74,$B35,'2. Budsjett'!S$60:S$74))+(SUMIF('2. Budsjett'!$F$45:$F$55,$B35,'2. Budsjett'!S$45:S$55))-(SUMIF('2. Budsjett'!$F$33:$F$40,$B35,'2. Budsjett'!S$33:S$40))</f>
        <v>0</v>
      </c>
      <c r="P35" s="2">
        <f>(SUMIF('2. Budsjett'!$F$60:$F$74,$B35,'2. Budsjett'!T$60:T$74))+(SUMIF('2. Budsjett'!$F$45:$F$55,$B35,'2. Budsjett'!T$45:T$55))-(SUMIF('2. Budsjett'!$F$33:$F$40,$B35,'2. Budsjett'!T$33:T$40))</f>
        <v>0</v>
      </c>
      <c r="Q35" s="61">
        <f>(SUMIF('2. Budsjett'!$F$60:$F$74,$B35,'2. Budsjett'!U$60:U$74))+(SUMIF('2. Budsjett'!$F$45:$F$55,$B35,'2. Budsjett'!U$45:U$55))-(SUMIF('2. Budsjett'!$F$33:$F$40,$B35,'2. Budsjett'!U$33:U$40))</f>
        <v>0</v>
      </c>
      <c r="R35" s="61">
        <f t="shared" si="10"/>
        <v>0</v>
      </c>
    </row>
    <row r="36" spans="2:20" x14ac:dyDescent="0.25">
      <c r="B36" s="57">
        <f>'1. Budskjema'!D37</f>
        <v>0</v>
      </c>
      <c r="C36" s="60">
        <f>(SUMIF('2. Budsjett'!$F$60:$F$74,$B36,'2. Budsjett'!G$60:G$74))+(SUMIF('2. Budsjett'!$F$45:$F$55,$B36,'2. Budsjett'!G$45:G$55))-(SUMIF('2. Budsjett'!$F$33:$F$40,$B36,'2. Budsjett'!G$33:G$40))</f>
        <v>0</v>
      </c>
      <c r="D36" s="2">
        <f>(SUMIF('2. Budsjett'!$F$60:$F$74,$B36,'2. Budsjett'!H$60:H$74))+(SUMIF('2. Budsjett'!$F$45:$F$55,$B36,'2. Budsjett'!H$45:H$55))-(SUMIF('2. Budsjett'!$F$33:$F$40,$B36,'2. Budsjett'!H$33:H$40))</f>
        <v>0</v>
      </c>
      <c r="E36" s="2">
        <f>(SUMIF('2. Budsjett'!$F$60:$F$74,$B36,'2. Budsjett'!I$60:I$74))+(SUMIF('2. Budsjett'!$F$45:$F$55,$B36,'2. Budsjett'!I$45:I$55))-(SUMIF('2. Budsjett'!$F$33:$F$40,$B36,'2. Budsjett'!I$33:I$40))</f>
        <v>0</v>
      </c>
      <c r="F36" s="2">
        <f>(SUMIF('2. Budsjett'!$F$60:$F$74,$B36,'2. Budsjett'!J$60:J$74))+(SUMIF('2. Budsjett'!$F$45:$F$55,$B36,'2. Budsjett'!J$45:J$55))-(SUMIF('2. Budsjett'!$F$33:$F$40,$B36,'2. Budsjett'!J$33:J$40))</f>
        <v>0</v>
      </c>
      <c r="G36" s="2">
        <f>(SUMIF('2. Budsjett'!$F$60:$F$74,$B36,'2. Budsjett'!K$60:K$74))+(SUMIF('2. Budsjett'!$F$45:$F$55,$B36,'2. Budsjett'!K$45:K$55))-(SUMIF('2. Budsjett'!$F$33:$F$40,$B36,'2. Budsjett'!K$33:K$40))</f>
        <v>0</v>
      </c>
      <c r="H36" s="2">
        <f>(SUMIF('2. Budsjett'!$F$60:$F$74,$B36,'2. Budsjett'!L$60:L$74))+(SUMIF('2. Budsjett'!$F$45:$F$55,$B36,'2. Budsjett'!L$45:L$55))-(SUMIF('2. Budsjett'!$F$33:$F$40,$B36,'2. Budsjett'!L$33:L$40))</f>
        <v>0</v>
      </c>
      <c r="I36" s="2">
        <f>(SUMIF('2. Budsjett'!$F$60:$F$74,$B36,'2. Budsjett'!M$60:M$74))+(SUMIF('2. Budsjett'!$F$45:$F$55,$B36,'2. Budsjett'!M$45:M$55))-(SUMIF('2. Budsjett'!$F$33:$F$40,$B36,'2. Budsjett'!M$33:M$40))</f>
        <v>0</v>
      </c>
      <c r="J36" s="2">
        <f>(SUMIF('2. Budsjett'!$F$60:$F$74,$B36,'2. Budsjett'!N$60:N$74))+(SUMIF('2. Budsjett'!$F$45:$F$55,$B36,'2. Budsjett'!N$45:N$55))-(SUMIF('2. Budsjett'!$F$33:$F$40,$B36,'2. Budsjett'!N$33:N$40))</f>
        <v>0</v>
      </c>
      <c r="K36" s="2">
        <f>(SUMIF('2. Budsjett'!$F$60:$F$74,$B36,'2. Budsjett'!O$60:O$74))+(SUMIF('2. Budsjett'!$F$45:$F$55,$B36,'2. Budsjett'!O$45:O$55))-(SUMIF('2. Budsjett'!$F$33:$F$40,$B36,'2. Budsjett'!O$33:O$40))</f>
        <v>0</v>
      </c>
      <c r="L36" s="2">
        <f>(SUMIF('2. Budsjett'!$F$60:$F$74,$B36,'2. Budsjett'!P$60:P$74))+(SUMIF('2. Budsjett'!$F$45:$F$55,$B36,'2. Budsjett'!P$45:P$55))-(SUMIF('2. Budsjett'!$F$33:$F$40,$B36,'2. Budsjett'!P$33:P$40))</f>
        <v>0</v>
      </c>
      <c r="M36" s="2">
        <f>(SUMIF('2. Budsjett'!$F$60:$F$74,$B36,'2. Budsjett'!Q$60:Q$74))+(SUMIF('2. Budsjett'!$F$45:$F$55,$B36,'2. Budsjett'!Q$45:Q$55))-(SUMIF('2. Budsjett'!$F$33:$F$40,$B36,'2. Budsjett'!Q$33:Q$40))</f>
        <v>0</v>
      </c>
      <c r="N36" s="2">
        <f>(SUMIF('2. Budsjett'!$F$60:$F$74,$B36,'2. Budsjett'!R$60:R$74))+(SUMIF('2. Budsjett'!$F$45:$F$55,$B36,'2. Budsjett'!R$45:R$55))-(SUMIF('2. Budsjett'!$F$33:$F$40,$B36,'2. Budsjett'!R$33:R$40))</f>
        <v>0</v>
      </c>
      <c r="O36" s="2">
        <f>(SUMIF('2. Budsjett'!$F$60:$F$74,$B36,'2. Budsjett'!S$60:S$74))+(SUMIF('2. Budsjett'!$F$45:$F$55,$B36,'2. Budsjett'!S$45:S$55))-(SUMIF('2. Budsjett'!$F$33:$F$40,$B36,'2. Budsjett'!S$33:S$40))</f>
        <v>0</v>
      </c>
      <c r="P36" s="2">
        <f>(SUMIF('2. Budsjett'!$F$60:$F$74,$B36,'2. Budsjett'!T$60:T$74))+(SUMIF('2. Budsjett'!$F$45:$F$55,$B36,'2. Budsjett'!T$45:T$55))-(SUMIF('2. Budsjett'!$F$33:$F$40,$B36,'2. Budsjett'!T$33:T$40))</f>
        <v>0</v>
      </c>
      <c r="Q36" s="61">
        <f>(SUMIF('2. Budsjett'!$F$60:$F$74,$B36,'2. Budsjett'!U$60:U$74))+(SUMIF('2. Budsjett'!$F$45:$F$55,$B36,'2. Budsjett'!U$45:U$55))-(SUMIF('2. Budsjett'!$F$33:$F$40,$B36,'2. Budsjett'!U$33:U$40))</f>
        <v>0</v>
      </c>
      <c r="R36" s="61">
        <f t="shared" si="10"/>
        <v>0</v>
      </c>
    </row>
    <row r="37" spans="2:20" x14ac:dyDescent="0.25">
      <c r="B37" s="57">
        <f>'1. Budskjema'!D38</f>
        <v>0</v>
      </c>
      <c r="C37" s="60">
        <f>(SUMIF('2. Budsjett'!$F$60:$F$74,$B37,'2. Budsjett'!G$60:G$74))+(SUMIF('2. Budsjett'!$F$45:$F$55,$B37,'2. Budsjett'!G$45:G$55))-(SUMIF('2. Budsjett'!$F$33:$F$40,$B37,'2. Budsjett'!G$33:G$40))</f>
        <v>0</v>
      </c>
      <c r="D37" s="2">
        <f>(SUMIF('2. Budsjett'!$F$60:$F$74,$B37,'2. Budsjett'!H$60:H$74))+(SUMIF('2. Budsjett'!$F$45:$F$55,$B37,'2. Budsjett'!H$45:H$55))-(SUMIF('2. Budsjett'!$F$33:$F$40,$B37,'2. Budsjett'!H$33:H$40))</f>
        <v>0</v>
      </c>
      <c r="E37" s="2">
        <f>(SUMIF('2. Budsjett'!$F$60:$F$74,$B37,'2. Budsjett'!I$60:I$74))+(SUMIF('2. Budsjett'!$F$45:$F$55,$B37,'2. Budsjett'!I$45:I$55))-(SUMIF('2. Budsjett'!$F$33:$F$40,$B37,'2. Budsjett'!I$33:I$40))</f>
        <v>0</v>
      </c>
      <c r="F37" s="2">
        <f>(SUMIF('2. Budsjett'!$F$60:$F$74,$B37,'2. Budsjett'!J$60:J$74))+(SUMIF('2. Budsjett'!$F$45:$F$55,$B37,'2. Budsjett'!J$45:J$55))-(SUMIF('2. Budsjett'!$F$33:$F$40,$B37,'2. Budsjett'!J$33:J$40))</f>
        <v>0</v>
      </c>
      <c r="G37" s="2">
        <f>(SUMIF('2. Budsjett'!$F$60:$F$74,$B37,'2. Budsjett'!K$60:K$74))+(SUMIF('2. Budsjett'!$F$45:$F$55,$B37,'2. Budsjett'!K$45:K$55))-(SUMIF('2. Budsjett'!$F$33:$F$40,$B37,'2. Budsjett'!K$33:K$40))</f>
        <v>0</v>
      </c>
      <c r="H37" s="2">
        <f>(SUMIF('2. Budsjett'!$F$60:$F$74,$B37,'2. Budsjett'!L$60:L$74))+(SUMIF('2. Budsjett'!$F$45:$F$55,$B37,'2. Budsjett'!L$45:L$55))-(SUMIF('2. Budsjett'!$F$33:$F$40,$B37,'2. Budsjett'!L$33:L$40))</f>
        <v>0</v>
      </c>
      <c r="I37" s="2">
        <f>(SUMIF('2. Budsjett'!$F$60:$F$74,$B37,'2. Budsjett'!M$60:M$74))+(SUMIF('2. Budsjett'!$F$45:$F$55,$B37,'2. Budsjett'!M$45:M$55))-(SUMIF('2. Budsjett'!$F$33:$F$40,$B37,'2. Budsjett'!M$33:M$40))</f>
        <v>0</v>
      </c>
      <c r="J37" s="2">
        <f>(SUMIF('2. Budsjett'!$F$60:$F$74,$B37,'2. Budsjett'!N$60:N$74))+(SUMIF('2. Budsjett'!$F$45:$F$55,$B37,'2. Budsjett'!N$45:N$55))-(SUMIF('2. Budsjett'!$F$33:$F$40,$B37,'2. Budsjett'!N$33:N$40))</f>
        <v>0</v>
      </c>
      <c r="K37" s="2">
        <f>(SUMIF('2. Budsjett'!$F$60:$F$74,$B37,'2. Budsjett'!O$60:O$74))+(SUMIF('2. Budsjett'!$F$45:$F$55,$B37,'2. Budsjett'!O$45:O$55))-(SUMIF('2. Budsjett'!$F$33:$F$40,$B37,'2. Budsjett'!O$33:O$40))</f>
        <v>0</v>
      </c>
      <c r="L37" s="2">
        <f>(SUMIF('2. Budsjett'!$F$60:$F$74,$B37,'2. Budsjett'!P$60:P$74))+(SUMIF('2. Budsjett'!$F$45:$F$55,$B37,'2. Budsjett'!P$45:P$55))-(SUMIF('2. Budsjett'!$F$33:$F$40,$B37,'2. Budsjett'!P$33:P$40))</f>
        <v>0</v>
      </c>
      <c r="M37" s="2">
        <f>(SUMIF('2. Budsjett'!$F$60:$F$74,$B37,'2. Budsjett'!Q$60:Q$74))+(SUMIF('2. Budsjett'!$F$45:$F$55,$B37,'2. Budsjett'!Q$45:Q$55))-(SUMIF('2. Budsjett'!$F$33:$F$40,$B37,'2. Budsjett'!Q$33:Q$40))</f>
        <v>0</v>
      </c>
      <c r="N37" s="2">
        <f>(SUMIF('2. Budsjett'!$F$60:$F$74,$B37,'2. Budsjett'!R$60:R$74))+(SUMIF('2. Budsjett'!$F$45:$F$55,$B37,'2. Budsjett'!R$45:R$55))-(SUMIF('2. Budsjett'!$F$33:$F$40,$B37,'2. Budsjett'!R$33:R$40))</f>
        <v>0</v>
      </c>
      <c r="O37" s="2">
        <f>(SUMIF('2. Budsjett'!$F$60:$F$74,$B37,'2. Budsjett'!S$60:S$74))+(SUMIF('2. Budsjett'!$F$45:$F$55,$B37,'2. Budsjett'!S$45:S$55))-(SUMIF('2. Budsjett'!$F$33:$F$40,$B37,'2. Budsjett'!S$33:S$40))</f>
        <v>0</v>
      </c>
      <c r="P37" s="2">
        <f>(SUMIF('2. Budsjett'!$F$60:$F$74,$B37,'2. Budsjett'!T$60:T$74))+(SUMIF('2. Budsjett'!$F$45:$F$55,$B37,'2. Budsjett'!T$45:T$55))-(SUMIF('2. Budsjett'!$F$33:$F$40,$B37,'2. Budsjett'!T$33:T$40))</f>
        <v>0</v>
      </c>
      <c r="Q37" s="61">
        <f>(SUMIF('2. Budsjett'!$F$60:$F$74,$B37,'2. Budsjett'!U$60:U$74))+(SUMIF('2. Budsjett'!$F$45:$F$55,$B37,'2. Budsjett'!U$45:U$55))-(SUMIF('2. Budsjett'!$F$33:$F$40,$B37,'2. Budsjett'!U$33:U$40))</f>
        <v>0</v>
      </c>
      <c r="R37" s="61">
        <f t="shared" si="10"/>
        <v>0</v>
      </c>
    </row>
    <row r="38" spans="2:20" x14ac:dyDescent="0.25">
      <c r="B38" s="57">
        <f>'1. Budskjema'!D39</f>
        <v>0</v>
      </c>
      <c r="C38" s="60">
        <f>(SUMIF('2. Budsjett'!$F$60:$F$74,$B38,'2. Budsjett'!G$60:G$74))+(SUMIF('2. Budsjett'!$F$45:$F$55,$B38,'2. Budsjett'!G$45:G$55))-(SUMIF('2. Budsjett'!$F$33:$F$40,$B38,'2. Budsjett'!G$33:G$40))</f>
        <v>0</v>
      </c>
      <c r="D38" s="2">
        <f>(SUMIF('2. Budsjett'!$F$60:$F$74,$B38,'2. Budsjett'!H$60:H$74))+(SUMIF('2. Budsjett'!$F$45:$F$55,$B38,'2. Budsjett'!H$45:H$55))-(SUMIF('2. Budsjett'!$F$33:$F$40,$B38,'2. Budsjett'!H$33:H$40))</f>
        <v>0</v>
      </c>
      <c r="E38" s="2">
        <f>(SUMIF('2. Budsjett'!$F$60:$F$74,$B38,'2. Budsjett'!I$60:I$74))+(SUMIF('2. Budsjett'!$F$45:$F$55,$B38,'2. Budsjett'!I$45:I$55))-(SUMIF('2. Budsjett'!$F$33:$F$40,$B38,'2. Budsjett'!I$33:I$40))</f>
        <v>0</v>
      </c>
      <c r="F38" s="2">
        <f>(SUMIF('2. Budsjett'!$F$60:$F$74,$B38,'2. Budsjett'!J$60:J$74))+(SUMIF('2. Budsjett'!$F$45:$F$55,$B38,'2. Budsjett'!J$45:J$55))-(SUMIF('2. Budsjett'!$F$33:$F$40,$B38,'2. Budsjett'!J$33:J$40))</f>
        <v>0</v>
      </c>
      <c r="G38" s="2">
        <f>(SUMIF('2. Budsjett'!$F$60:$F$74,$B38,'2. Budsjett'!K$60:K$74))+(SUMIF('2. Budsjett'!$F$45:$F$55,$B38,'2. Budsjett'!K$45:K$55))-(SUMIF('2. Budsjett'!$F$33:$F$40,$B38,'2. Budsjett'!K$33:K$40))</f>
        <v>0</v>
      </c>
      <c r="H38" s="2">
        <f>(SUMIF('2. Budsjett'!$F$60:$F$74,$B38,'2. Budsjett'!L$60:L$74))+(SUMIF('2. Budsjett'!$F$45:$F$55,$B38,'2. Budsjett'!L$45:L$55))-(SUMIF('2. Budsjett'!$F$33:$F$40,$B38,'2. Budsjett'!L$33:L$40))</f>
        <v>0</v>
      </c>
      <c r="I38" s="2">
        <f>(SUMIF('2. Budsjett'!$F$60:$F$74,$B38,'2. Budsjett'!M$60:M$74))+(SUMIF('2. Budsjett'!$F$45:$F$55,$B38,'2. Budsjett'!M$45:M$55))-(SUMIF('2. Budsjett'!$F$33:$F$40,$B38,'2. Budsjett'!M$33:M$40))</f>
        <v>0</v>
      </c>
      <c r="J38" s="2">
        <f>(SUMIF('2. Budsjett'!$F$60:$F$74,$B38,'2. Budsjett'!N$60:N$74))+(SUMIF('2. Budsjett'!$F$45:$F$55,$B38,'2. Budsjett'!N$45:N$55))-(SUMIF('2. Budsjett'!$F$33:$F$40,$B38,'2. Budsjett'!N$33:N$40))</f>
        <v>0</v>
      </c>
      <c r="K38" s="2">
        <f>(SUMIF('2. Budsjett'!$F$60:$F$74,$B38,'2. Budsjett'!O$60:O$74))+(SUMIF('2. Budsjett'!$F$45:$F$55,$B38,'2. Budsjett'!O$45:O$55))-(SUMIF('2. Budsjett'!$F$33:$F$40,$B38,'2. Budsjett'!O$33:O$40))</f>
        <v>0</v>
      </c>
      <c r="L38" s="2">
        <f>(SUMIF('2. Budsjett'!$F$60:$F$74,$B38,'2. Budsjett'!P$60:P$74))+(SUMIF('2. Budsjett'!$F$45:$F$55,$B38,'2. Budsjett'!P$45:P$55))-(SUMIF('2. Budsjett'!$F$33:$F$40,$B38,'2. Budsjett'!P$33:P$40))</f>
        <v>0</v>
      </c>
      <c r="M38" s="2">
        <f>(SUMIF('2. Budsjett'!$F$60:$F$74,$B38,'2. Budsjett'!Q$60:Q$74))+(SUMIF('2. Budsjett'!$F$45:$F$55,$B38,'2. Budsjett'!Q$45:Q$55))-(SUMIF('2. Budsjett'!$F$33:$F$40,$B38,'2. Budsjett'!Q$33:Q$40))</f>
        <v>0</v>
      </c>
      <c r="N38" s="2">
        <f>(SUMIF('2. Budsjett'!$F$60:$F$74,$B38,'2. Budsjett'!R$60:R$74))+(SUMIF('2. Budsjett'!$F$45:$F$55,$B38,'2. Budsjett'!R$45:R$55))-(SUMIF('2. Budsjett'!$F$33:$F$40,$B38,'2. Budsjett'!R$33:R$40))</f>
        <v>0</v>
      </c>
      <c r="O38" s="2">
        <f>(SUMIF('2. Budsjett'!$F$60:$F$74,$B38,'2. Budsjett'!S$60:S$74))+(SUMIF('2. Budsjett'!$F$45:$F$55,$B38,'2. Budsjett'!S$45:S$55))-(SUMIF('2. Budsjett'!$F$33:$F$40,$B38,'2. Budsjett'!S$33:S$40))</f>
        <v>0</v>
      </c>
      <c r="P38" s="2">
        <f>(SUMIF('2. Budsjett'!$F$60:$F$74,$B38,'2. Budsjett'!T$60:T$74))+(SUMIF('2. Budsjett'!$F$45:$F$55,$B38,'2. Budsjett'!T$45:T$55))-(SUMIF('2. Budsjett'!$F$33:$F$40,$B38,'2. Budsjett'!T$33:T$40))</f>
        <v>0</v>
      </c>
      <c r="Q38" s="61">
        <f>(SUMIF('2. Budsjett'!$F$60:$F$74,$B38,'2. Budsjett'!U$60:U$74))+(SUMIF('2. Budsjett'!$F$45:$F$55,$B38,'2. Budsjett'!U$45:U$55))-(SUMIF('2. Budsjett'!$F$33:$F$40,$B38,'2. Budsjett'!U$33:U$40))</f>
        <v>0</v>
      </c>
      <c r="R38" s="61">
        <f t="shared" si="10"/>
        <v>0</v>
      </c>
    </row>
    <row r="39" spans="2:20" x14ac:dyDescent="0.25">
      <c r="B39" s="57">
        <f>'1. Budskjema'!D40</f>
        <v>0</v>
      </c>
      <c r="C39" s="60">
        <f>(SUMIF('2. Budsjett'!$F$60:$F$74,$B39,'2. Budsjett'!G$60:G$74))+(SUMIF('2. Budsjett'!$F$45:$F$55,$B39,'2. Budsjett'!G$45:G$55))-(SUMIF('2. Budsjett'!$F$33:$F$40,$B39,'2. Budsjett'!G$33:G$40))</f>
        <v>0</v>
      </c>
      <c r="D39" s="2">
        <f>(SUMIF('2. Budsjett'!$F$60:$F$74,$B39,'2. Budsjett'!H$60:H$74))+(SUMIF('2. Budsjett'!$F$45:$F$55,$B39,'2. Budsjett'!H$45:H$55))-(SUMIF('2. Budsjett'!$F$33:$F$40,$B39,'2. Budsjett'!H$33:H$40))</f>
        <v>0</v>
      </c>
      <c r="E39" s="2">
        <f>(SUMIF('2. Budsjett'!$F$60:$F$74,$B39,'2. Budsjett'!I$60:I$74))+(SUMIF('2. Budsjett'!$F$45:$F$55,$B39,'2. Budsjett'!I$45:I$55))-(SUMIF('2. Budsjett'!$F$33:$F$40,$B39,'2. Budsjett'!I$33:I$40))</f>
        <v>0</v>
      </c>
      <c r="F39" s="2">
        <f>(SUMIF('2. Budsjett'!$F$60:$F$74,$B39,'2. Budsjett'!J$60:J$74))+(SUMIF('2. Budsjett'!$F$45:$F$55,$B39,'2. Budsjett'!J$45:J$55))-(SUMIF('2. Budsjett'!$F$33:$F$40,$B39,'2. Budsjett'!J$33:J$40))</f>
        <v>0</v>
      </c>
      <c r="G39" s="2">
        <f>(SUMIF('2. Budsjett'!$F$60:$F$74,$B39,'2. Budsjett'!K$60:K$74))+(SUMIF('2. Budsjett'!$F$45:$F$55,$B39,'2. Budsjett'!K$45:K$55))-(SUMIF('2. Budsjett'!$F$33:$F$40,$B39,'2. Budsjett'!K$33:K$40))</f>
        <v>0</v>
      </c>
      <c r="H39" s="2">
        <f>(SUMIF('2. Budsjett'!$F$60:$F$74,$B39,'2. Budsjett'!L$60:L$74))+(SUMIF('2. Budsjett'!$F$45:$F$55,$B39,'2. Budsjett'!L$45:L$55))-(SUMIF('2. Budsjett'!$F$33:$F$40,$B39,'2. Budsjett'!L$33:L$40))</f>
        <v>0</v>
      </c>
      <c r="I39" s="2">
        <f>(SUMIF('2. Budsjett'!$F$60:$F$74,$B39,'2. Budsjett'!M$60:M$74))+(SUMIF('2. Budsjett'!$F$45:$F$55,$B39,'2. Budsjett'!M$45:M$55))-(SUMIF('2. Budsjett'!$F$33:$F$40,$B39,'2. Budsjett'!M$33:M$40))</f>
        <v>0</v>
      </c>
      <c r="J39" s="2">
        <f>(SUMIF('2. Budsjett'!$F$60:$F$74,$B39,'2. Budsjett'!N$60:N$74))+(SUMIF('2. Budsjett'!$F$45:$F$55,$B39,'2. Budsjett'!N$45:N$55))-(SUMIF('2. Budsjett'!$F$33:$F$40,$B39,'2. Budsjett'!N$33:N$40))</f>
        <v>0</v>
      </c>
      <c r="K39" s="2">
        <f>(SUMIF('2. Budsjett'!$F$60:$F$74,$B39,'2. Budsjett'!O$60:O$74))+(SUMIF('2. Budsjett'!$F$45:$F$55,$B39,'2. Budsjett'!O$45:O$55))-(SUMIF('2. Budsjett'!$F$33:$F$40,$B39,'2. Budsjett'!O$33:O$40))</f>
        <v>0</v>
      </c>
      <c r="L39" s="2">
        <f>(SUMIF('2. Budsjett'!$F$60:$F$74,$B39,'2. Budsjett'!P$60:P$74))+(SUMIF('2. Budsjett'!$F$45:$F$55,$B39,'2. Budsjett'!P$45:P$55))-(SUMIF('2. Budsjett'!$F$33:$F$40,$B39,'2. Budsjett'!P$33:P$40))</f>
        <v>0</v>
      </c>
      <c r="M39" s="2">
        <f>(SUMIF('2. Budsjett'!$F$60:$F$74,$B39,'2. Budsjett'!Q$60:Q$74))+(SUMIF('2. Budsjett'!$F$45:$F$55,$B39,'2. Budsjett'!Q$45:Q$55))-(SUMIF('2. Budsjett'!$F$33:$F$40,$B39,'2. Budsjett'!Q$33:Q$40))</f>
        <v>0</v>
      </c>
      <c r="N39" s="2">
        <f>(SUMIF('2. Budsjett'!$F$60:$F$74,$B39,'2. Budsjett'!R$60:R$74))+(SUMIF('2. Budsjett'!$F$45:$F$55,$B39,'2. Budsjett'!R$45:R$55))-(SUMIF('2. Budsjett'!$F$33:$F$40,$B39,'2. Budsjett'!R$33:R$40))</f>
        <v>0</v>
      </c>
      <c r="O39" s="2">
        <f>(SUMIF('2. Budsjett'!$F$60:$F$74,$B39,'2. Budsjett'!S$60:S$74))+(SUMIF('2. Budsjett'!$F$45:$F$55,$B39,'2. Budsjett'!S$45:S$55))-(SUMIF('2. Budsjett'!$F$33:$F$40,$B39,'2. Budsjett'!S$33:S$40))</f>
        <v>0</v>
      </c>
      <c r="P39" s="2">
        <f>(SUMIF('2. Budsjett'!$F$60:$F$74,$B39,'2. Budsjett'!T$60:T$74))+(SUMIF('2. Budsjett'!$F$45:$F$55,$B39,'2. Budsjett'!T$45:T$55))-(SUMIF('2. Budsjett'!$F$33:$F$40,$B39,'2. Budsjett'!T$33:T$40))</f>
        <v>0</v>
      </c>
      <c r="Q39" s="61">
        <f>(SUMIF('2. Budsjett'!$F$60:$F$74,$B39,'2. Budsjett'!U$60:U$74))+(SUMIF('2. Budsjett'!$F$45:$F$55,$B39,'2. Budsjett'!U$45:U$55))-(SUMIF('2. Budsjett'!$F$33:$F$40,$B39,'2. Budsjett'!U$33:U$40))</f>
        <v>0</v>
      </c>
      <c r="R39" s="61">
        <f t="shared" si="10"/>
        <v>0</v>
      </c>
    </row>
    <row r="40" spans="2:20" x14ac:dyDescent="0.25">
      <c r="B40" s="34">
        <f>'1. Budskjema'!D41</f>
        <v>0</v>
      </c>
      <c r="C40" s="90">
        <f>(SUMIF('2. Budsjett'!$F$60:$F$74,$B40,'2. Budsjett'!G$60:G$74))+(SUMIF('2. Budsjett'!$F$45:$F$55,$B40,'2. Budsjett'!G$45:G$55))-(SUMIF('2. Budsjett'!$F$33:$F$40,$B40,'2. Budsjett'!G$33:G$40))</f>
        <v>0</v>
      </c>
      <c r="D40" s="50">
        <f>(SUMIF('2. Budsjett'!$F$60:$F$74,$B40,'2. Budsjett'!H$60:H$74))+(SUMIF('2. Budsjett'!$F$45:$F$55,$B40,'2. Budsjett'!H$45:H$55))-(SUMIF('2. Budsjett'!$F$33:$F$40,$B40,'2. Budsjett'!H$33:H$40))</f>
        <v>0</v>
      </c>
      <c r="E40" s="50">
        <f>(SUMIF('2. Budsjett'!$F$60:$F$74,$B40,'2. Budsjett'!I$60:I$74))+(SUMIF('2. Budsjett'!$F$45:$F$55,$B40,'2. Budsjett'!I$45:I$55))-(SUMIF('2. Budsjett'!$F$33:$F$40,$B40,'2. Budsjett'!I$33:I$40))</f>
        <v>0</v>
      </c>
      <c r="F40" s="50">
        <f>(SUMIF('2. Budsjett'!$F$60:$F$74,$B40,'2. Budsjett'!J$60:J$74))+(SUMIF('2. Budsjett'!$F$45:$F$55,$B40,'2. Budsjett'!J$45:J$55))-(SUMIF('2. Budsjett'!$F$33:$F$40,$B40,'2. Budsjett'!J$33:J$40))</f>
        <v>0</v>
      </c>
      <c r="G40" s="50">
        <f>(SUMIF('2. Budsjett'!$F$60:$F$74,$B40,'2. Budsjett'!K$60:K$74))+(SUMIF('2. Budsjett'!$F$45:$F$55,$B40,'2. Budsjett'!K$45:K$55))-(SUMIF('2. Budsjett'!$F$33:$F$40,$B40,'2. Budsjett'!K$33:K$40))</f>
        <v>0</v>
      </c>
      <c r="H40" s="50">
        <f>(SUMIF('2. Budsjett'!$F$60:$F$74,$B40,'2. Budsjett'!L$60:L$74))+(SUMIF('2. Budsjett'!$F$45:$F$55,$B40,'2. Budsjett'!L$45:L$55))-(SUMIF('2. Budsjett'!$F$33:$F$40,$B40,'2. Budsjett'!L$33:L$40))</f>
        <v>0</v>
      </c>
      <c r="I40" s="50">
        <f>(SUMIF('2. Budsjett'!$F$60:$F$74,$B40,'2. Budsjett'!M$60:M$74))+(SUMIF('2. Budsjett'!$F$45:$F$55,$B40,'2. Budsjett'!M$45:M$55))-(SUMIF('2. Budsjett'!$F$33:$F$40,$B40,'2. Budsjett'!M$33:M$40))</f>
        <v>0</v>
      </c>
      <c r="J40" s="50">
        <f>(SUMIF('2. Budsjett'!$F$60:$F$74,$B40,'2. Budsjett'!N$60:N$74))+(SUMIF('2. Budsjett'!$F$45:$F$55,$B40,'2. Budsjett'!N$45:N$55))-(SUMIF('2. Budsjett'!$F$33:$F$40,$B40,'2. Budsjett'!N$33:N$40))</f>
        <v>0</v>
      </c>
      <c r="K40" s="50">
        <f>(SUMIF('2. Budsjett'!$F$60:$F$74,$B40,'2. Budsjett'!O$60:O$74))+(SUMIF('2. Budsjett'!$F$45:$F$55,$B40,'2. Budsjett'!O$45:O$55))-(SUMIF('2. Budsjett'!$F$33:$F$40,$B40,'2. Budsjett'!O$33:O$40))</f>
        <v>0</v>
      </c>
      <c r="L40" s="50">
        <f>(SUMIF('2. Budsjett'!$F$60:$F$74,$B40,'2. Budsjett'!P$60:P$74))+(SUMIF('2. Budsjett'!$F$45:$F$55,$B40,'2. Budsjett'!P$45:P$55))-(SUMIF('2. Budsjett'!$F$33:$F$40,$B40,'2. Budsjett'!P$33:P$40))</f>
        <v>0</v>
      </c>
      <c r="M40" s="50">
        <f>(SUMIF('2. Budsjett'!$F$60:$F$74,$B40,'2. Budsjett'!Q$60:Q$74))+(SUMIF('2. Budsjett'!$F$45:$F$55,$B40,'2. Budsjett'!Q$45:Q$55))-(SUMIF('2. Budsjett'!$F$33:$F$40,$B40,'2. Budsjett'!Q$33:Q$40))</f>
        <v>0</v>
      </c>
      <c r="N40" s="50">
        <f>(SUMIF('2. Budsjett'!$F$60:$F$74,$B40,'2. Budsjett'!R$60:R$74))+(SUMIF('2. Budsjett'!$F$45:$F$55,$B40,'2. Budsjett'!R$45:R$55))-(SUMIF('2. Budsjett'!$F$33:$F$40,$B40,'2. Budsjett'!R$33:R$40))</f>
        <v>0</v>
      </c>
      <c r="O40" s="50">
        <f>(SUMIF('2. Budsjett'!$F$60:$F$74,$B40,'2. Budsjett'!S$60:S$74))+(SUMIF('2. Budsjett'!$F$45:$F$55,$B40,'2. Budsjett'!S$45:S$55))-(SUMIF('2. Budsjett'!$F$33:$F$40,$B40,'2. Budsjett'!S$33:S$40))</f>
        <v>0</v>
      </c>
      <c r="P40" s="50">
        <f>(SUMIF('2. Budsjett'!$F$60:$F$74,$B40,'2. Budsjett'!T$60:T$74))+(SUMIF('2. Budsjett'!$F$45:$F$55,$B40,'2. Budsjett'!T$45:T$55))-(SUMIF('2. Budsjett'!$F$33:$F$40,$B40,'2. Budsjett'!T$33:T$40))</f>
        <v>0</v>
      </c>
      <c r="Q40" s="35">
        <f>(SUMIF('2. Budsjett'!$F$60:$F$74,$B40,'2. Budsjett'!U$60:U$74))+(SUMIF('2. Budsjett'!$F$45:$F$55,$B40,'2. Budsjett'!U$45:U$55))-(SUMIF('2. Budsjett'!$F$33:$F$40,$B40,'2. Budsjett'!U$33:U$40))</f>
        <v>0</v>
      </c>
      <c r="R40" s="35">
        <f t="shared" si="10"/>
        <v>0</v>
      </c>
    </row>
    <row r="41" spans="2:20" x14ac:dyDescent="0.25">
      <c r="B41" s="4" t="s">
        <v>123</v>
      </c>
      <c r="C41" s="90">
        <f>SUM(C33:C40)</f>
        <v>0</v>
      </c>
      <c r="D41" s="50">
        <f t="shared" ref="D41:L41" si="11">SUM(D33:D40)</f>
        <v>0</v>
      </c>
      <c r="E41" s="50">
        <f t="shared" si="11"/>
        <v>0</v>
      </c>
      <c r="F41" s="50">
        <f t="shared" si="11"/>
        <v>0</v>
      </c>
      <c r="G41" s="50">
        <f t="shared" si="11"/>
        <v>0</v>
      </c>
      <c r="H41" s="50">
        <f t="shared" si="11"/>
        <v>0</v>
      </c>
      <c r="I41" s="50">
        <f t="shared" si="11"/>
        <v>0</v>
      </c>
      <c r="J41" s="50">
        <f t="shared" si="11"/>
        <v>0</v>
      </c>
      <c r="K41" s="50">
        <f t="shared" si="11"/>
        <v>0</v>
      </c>
      <c r="L41" s="50">
        <f t="shared" si="11"/>
        <v>0</v>
      </c>
      <c r="M41" s="50">
        <f t="shared" ref="M41:Q41" si="12">SUM(M33:M40)</f>
        <v>0</v>
      </c>
      <c r="N41" s="50">
        <f t="shared" si="12"/>
        <v>0</v>
      </c>
      <c r="O41" s="50">
        <f t="shared" si="12"/>
        <v>0</v>
      </c>
      <c r="P41" s="50">
        <f t="shared" ref="P41" si="13">SUM(P33:P40)</f>
        <v>0</v>
      </c>
      <c r="Q41" s="35">
        <f t="shared" si="12"/>
        <v>0</v>
      </c>
      <c r="R41" s="36">
        <f>SUM(C41:Q41)</f>
        <v>0</v>
      </c>
    </row>
    <row r="42" spans="2:20" x14ac:dyDescent="0.25">
      <c r="B42" t="s">
        <v>183</v>
      </c>
      <c r="C42" t="b">
        <f>C41='2. Budsjett'!G78*(-1)</f>
        <v>1</v>
      </c>
      <c r="D42" t="b">
        <f>D41='2. Budsjett'!H78*(-1)</f>
        <v>1</v>
      </c>
      <c r="E42" t="b">
        <f>E41='2. Budsjett'!I78*(-1)</f>
        <v>1</v>
      </c>
      <c r="F42" t="b">
        <f>F41='2. Budsjett'!J78*(-1)</f>
        <v>1</v>
      </c>
      <c r="G42" t="b">
        <f>G41='2. Budsjett'!K78*(-1)</f>
        <v>1</v>
      </c>
      <c r="H42" t="b">
        <f>H41='2. Budsjett'!L78*(-1)</f>
        <v>1</v>
      </c>
      <c r="I42" t="b">
        <f>I41='2. Budsjett'!M78*(-1)</f>
        <v>1</v>
      </c>
      <c r="J42" t="b">
        <f>J41='2. Budsjett'!N78*(-1)</f>
        <v>1</v>
      </c>
      <c r="K42" t="b">
        <f>K41='2. Budsjett'!O78*(-1)</f>
        <v>1</v>
      </c>
      <c r="L42" t="b">
        <f>L41='2. Budsjett'!P78*(-1)</f>
        <v>1</v>
      </c>
      <c r="M42" t="b">
        <f>M41='2. Budsjett'!Q78*(-1)</f>
        <v>1</v>
      </c>
      <c r="N42" t="b">
        <f>N41='2. Budsjett'!R78*(-1)</f>
        <v>1</v>
      </c>
      <c r="O42" t="b">
        <f>O41='2. Budsjett'!S78*(-1)</f>
        <v>1</v>
      </c>
      <c r="P42" t="b">
        <f>P41='2. Budsjett'!T78*(-1)</f>
        <v>1</v>
      </c>
      <c r="Q42" t="b">
        <f>Q41='2. Budsjett'!U78*(-1)</f>
        <v>1</v>
      </c>
      <c r="R42" t="b">
        <f>R41='2. Budsjett'!F83</f>
        <v>1</v>
      </c>
    </row>
    <row r="43" spans="2:20" x14ac:dyDescent="0.25">
      <c r="B43" t="s">
        <v>184</v>
      </c>
      <c r="C43" s="2">
        <f>C41-'2. Budsjett'!G78*(-1)</f>
        <v>0</v>
      </c>
      <c r="D43" s="2">
        <f>D41-'2. Budsjett'!H78*(-1)</f>
        <v>0</v>
      </c>
      <c r="E43" s="2">
        <f>E41-'2. Budsjett'!I78*(-1)</f>
        <v>0</v>
      </c>
      <c r="F43" s="2">
        <f>F41-'2. Budsjett'!J78*(-1)</f>
        <v>0</v>
      </c>
      <c r="G43" s="2">
        <f>G41-'2. Budsjett'!K78*(-1)</f>
        <v>0</v>
      </c>
      <c r="H43" s="2">
        <f>H41-'2. Budsjett'!L78*(-1)</f>
        <v>0</v>
      </c>
      <c r="I43" s="2">
        <f>I41-'2. Budsjett'!M78*(-1)</f>
        <v>0</v>
      </c>
      <c r="J43" s="2">
        <f>J41-'2. Budsjett'!N78*(-1)</f>
        <v>0</v>
      </c>
      <c r="K43" s="2">
        <f>K41-'2. Budsjett'!O78*(-1)</f>
        <v>0</v>
      </c>
      <c r="L43" s="2">
        <f>L41-'2. Budsjett'!P78*(-1)</f>
        <v>0</v>
      </c>
      <c r="M43" s="2">
        <f>M41-'2. Budsjett'!Q78*(-1)</f>
        <v>0</v>
      </c>
      <c r="N43" s="2">
        <f>N41-'2. Budsjett'!R78*(-1)</f>
        <v>0</v>
      </c>
      <c r="O43" s="2">
        <f>O41-'2. Budsjett'!S78*(-1)</f>
        <v>0</v>
      </c>
      <c r="P43" s="2">
        <f>P41-'2. Budsjett'!T78*(-1)</f>
        <v>0</v>
      </c>
      <c r="Q43" s="2">
        <f>Q41-'2. Budsjett'!U78*(-1)</f>
        <v>0</v>
      </c>
      <c r="R43" s="2">
        <f>R41-'2. Budsjett'!F83</f>
        <v>0</v>
      </c>
      <c r="S43" s="2"/>
      <c r="T43" s="2"/>
    </row>
    <row r="46" spans="2:20" ht="17.5" x14ac:dyDescent="0.35">
      <c r="B46" s="7" t="s">
        <v>185</v>
      </c>
    </row>
    <row r="47" spans="2:20" x14ac:dyDescent="0.25">
      <c r="C47" t="str">
        <f>'2. Budsjett'!G3</f>
        <v/>
      </c>
      <c r="D47" t="str">
        <f>'2. Budsjett'!H3</f>
        <v/>
      </c>
      <c r="E47" t="str">
        <f>'2. Budsjett'!I3</f>
        <v/>
      </c>
      <c r="F47" t="str">
        <f>'2. Budsjett'!J3</f>
        <v/>
      </c>
      <c r="G47" t="str">
        <f>'2. Budsjett'!K3</f>
        <v/>
      </c>
    </row>
    <row r="48" spans="2:20" ht="14" x14ac:dyDescent="0.3">
      <c r="B48" s="44" t="s">
        <v>84</v>
      </c>
      <c r="C48" s="44">
        <f>Første_år_investering</f>
        <v>0</v>
      </c>
      <c r="D48" s="44">
        <f>C48+1</f>
        <v>1</v>
      </c>
      <c r="E48" s="44">
        <f t="shared" ref="E48:G48" si="14">D48+1</f>
        <v>2</v>
      </c>
      <c r="F48" s="44">
        <f t="shared" si="14"/>
        <v>3</v>
      </c>
      <c r="G48" s="44">
        <f t="shared" si="14"/>
        <v>4</v>
      </c>
      <c r="H48" s="44" t="s">
        <v>123</v>
      </c>
    </row>
    <row r="49" spans="2:18" x14ac:dyDescent="0.25">
      <c r="B49" s="15" t="s">
        <v>138</v>
      </c>
      <c r="C49" s="59">
        <f>SUMIF('2. Budsjett'!$D$60:$D$74,Kontrolltabeller!$B49,'2. Budsjett'!G$60:G$74)</f>
        <v>0</v>
      </c>
      <c r="D49" s="59">
        <f>SUMIF('2. Budsjett'!$D$60:$D$74,Kontrolltabeller!$B49,'2. Budsjett'!H$60:H$74)</f>
        <v>0</v>
      </c>
      <c r="E49" s="59">
        <f>SUMIF('2. Budsjett'!$D$60:$D$74,Kontrolltabeller!$B49,'2. Budsjett'!I$60:I$74)</f>
        <v>0</v>
      </c>
      <c r="F49" s="59">
        <f>SUMIF('2. Budsjett'!$D$60:$D$74,Kontrolltabeller!$B49,'2. Budsjett'!J$60:J$74)</f>
        <v>0</v>
      </c>
      <c r="G49" s="59">
        <f>SUMIF('2. Budsjett'!$D$60:$D$74,Kontrolltabeller!$B49,'2. Budsjett'!K$60:K$74)</f>
        <v>0</v>
      </c>
      <c r="H49" s="16">
        <f>SUM(C49:G49)</f>
        <v>0</v>
      </c>
    </row>
    <row r="50" spans="2:18" x14ac:dyDescent="0.25">
      <c r="B50" s="17" t="s">
        <v>139</v>
      </c>
      <c r="C50" s="2">
        <f>SUMIF('2. Budsjett'!$D$60:$D$74,Kontrolltabeller!$B50,'2. Budsjett'!G$60:G$74)</f>
        <v>0</v>
      </c>
      <c r="D50" s="2">
        <f>SUMIF('2. Budsjett'!$D$60:$D$74,Kontrolltabeller!$B50,'2. Budsjett'!H$60:H$74)</f>
        <v>0</v>
      </c>
      <c r="E50" s="2">
        <f>SUMIF('2. Budsjett'!$D$60:$D$74,Kontrolltabeller!$B50,'2. Budsjett'!I$60:I$74)</f>
        <v>0</v>
      </c>
      <c r="F50" s="2">
        <f>SUMIF('2. Budsjett'!$D$60:$D$74,Kontrolltabeller!$B50,'2. Budsjett'!J$60:J$74)</f>
        <v>0</v>
      </c>
      <c r="G50" s="2">
        <f>SUMIF('2. Budsjett'!$D$60:$D$74,Kontrolltabeller!$B50,'2. Budsjett'!K$60:K$74)</f>
        <v>0</v>
      </c>
      <c r="H50" s="18">
        <f>SUM(C50:G50)</f>
        <v>0</v>
      </c>
    </row>
    <row r="51" spans="2:18" x14ac:dyDescent="0.25">
      <c r="B51" s="17" t="s">
        <v>186</v>
      </c>
      <c r="C51" s="2">
        <f>SUMIF('2. Budsjett'!$D$60:$D$74,Kontrolltabeller!$B51,'2. Budsjett'!G$60:G$74)</f>
        <v>0</v>
      </c>
      <c r="D51" s="2">
        <f>SUMIF('2. Budsjett'!$D$60:$D$74,Kontrolltabeller!$B51,'2. Budsjett'!H$60:H$74)</f>
        <v>0</v>
      </c>
      <c r="E51" s="2">
        <f>SUMIF('2. Budsjett'!$D$60:$D$74,Kontrolltabeller!$B51,'2. Budsjett'!I$60:I$74)</f>
        <v>0</v>
      </c>
      <c r="F51" s="2">
        <f>SUMIF('2. Budsjett'!$D$60:$D$74,Kontrolltabeller!$B51,'2. Budsjett'!J$60:J$74)</f>
        <v>0</v>
      </c>
      <c r="G51" s="2">
        <f>SUMIF('2. Budsjett'!$D$60:$D$74,Kontrolltabeller!$B51,'2. Budsjett'!K$60:K$74)</f>
        <v>0</v>
      </c>
      <c r="H51" s="18">
        <f>SUM(C51:G51)</f>
        <v>0</v>
      </c>
    </row>
    <row r="52" spans="2:18" x14ac:dyDescent="0.25">
      <c r="B52" s="19" t="s">
        <v>187</v>
      </c>
      <c r="C52" s="2">
        <f>SUMIF('2. Budsjett'!$D$60:$D$74,Kontrolltabeller!$B52,'2. Budsjett'!G$60:G$74)</f>
        <v>0</v>
      </c>
      <c r="D52" s="2">
        <f>SUMIF('2. Budsjett'!$D$60:$D$74,Kontrolltabeller!$B52,'2. Budsjett'!H$60:H$74)</f>
        <v>0</v>
      </c>
      <c r="E52" s="2">
        <f>SUMIF('2. Budsjett'!$D$60:$D$74,Kontrolltabeller!$B52,'2. Budsjett'!I$60:I$74)</f>
        <v>0</v>
      </c>
      <c r="F52" s="2">
        <f>SUMIF('2. Budsjett'!$D$60:$D$74,Kontrolltabeller!$B52,'2. Budsjett'!J$60:J$74)</f>
        <v>0</v>
      </c>
      <c r="G52" s="2">
        <f>SUMIF('2. Budsjett'!$D$60:$D$74,Kontrolltabeller!$B52,'2. Budsjett'!K$60:K$74)</f>
        <v>0</v>
      </c>
      <c r="H52" s="18">
        <f>SUM(C52:G52)</f>
        <v>0</v>
      </c>
    </row>
    <row r="53" spans="2:18" x14ac:dyDescent="0.25">
      <c r="B53" s="34" t="s">
        <v>123</v>
      </c>
      <c r="C53" s="63">
        <f>SUM(C49:C52)</f>
        <v>0</v>
      </c>
      <c r="D53" s="20">
        <f t="shared" ref="D53:G53" si="15">SUM(D49:D52)</f>
        <v>0</v>
      </c>
      <c r="E53" s="20">
        <f t="shared" si="15"/>
        <v>0</v>
      </c>
      <c r="F53" s="20">
        <f t="shared" si="15"/>
        <v>0</v>
      </c>
      <c r="G53" s="20">
        <f t="shared" si="15"/>
        <v>0</v>
      </c>
      <c r="H53" s="162">
        <f>SUM(C53:G53)</f>
        <v>0</v>
      </c>
    </row>
    <row r="54" spans="2:18" x14ac:dyDescent="0.25">
      <c r="B54" t="s">
        <v>183</v>
      </c>
      <c r="C54" s="55" t="b">
        <f>C53='2. Budsjett'!G75</f>
        <v>1</v>
      </c>
      <c r="D54" s="55" t="b">
        <f>D53='2. Budsjett'!H75</f>
        <v>1</v>
      </c>
      <c r="E54" s="55" t="b">
        <f>E53='2. Budsjett'!I75</f>
        <v>1</v>
      </c>
      <c r="F54" s="55" t="b">
        <f>F53='2. Budsjett'!J75</f>
        <v>1</v>
      </c>
      <c r="G54" s="55" t="b">
        <f>G53='2. Budsjett'!K75</f>
        <v>1</v>
      </c>
      <c r="H54" s="55" t="b">
        <f>H53='2. Budsjett'!V75</f>
        <v>1</v>
      </c>
    </row>
    <row r="55" spans="2:18" x14ac:dyDescent="0.25">
      <c r="B55" t="s">
        <v>184</v>
      </c>
      <c r="C55" s="2">
        <f>C53-'2. Budsjett'!G75</f>
        <v>0</v>
      </c>
      <c r="D55" s="2">
        <f>D53-'2. Budsjett'!H75</f>
        <v>0</v>
      </c>
      <c r="E55" s="2">
        <f>E53-'2. Budsjett'!I75</f>
        <v>0</v>
      </c>
      <c r="F55" s="2">
        <f>F53-'2. Budsjett'!J75</f>
        <v>0</v>
      </c>
      <c r="G55" s="2">
        <f>G53-'2. Budsjett'!K75</f>
        <v>0</v>
      </c>
      <c r="H55" s="2">
        <f>H53-'2. Budsjett'!L75</f>
        <v>0</v>
      </c>
    </row>
    <row r="56" spans="2:18" x14ac:dyDescent="0.25">
      <c r="B56" t="s">
        <v>188</v>
      </c>
      <c r="C56" s="56" t="str">
        <f>IF(AND(C47&lt;&gt;"INVESTERING",SUM(C49:C52)&lt;&gt;0),"FALSE","TRUE")</f>
        <v>TRUE</v>
      </c>
      <c r="D56" s="56" t="str">
        <f t="shared" ref="D56:G56" si="16">IF(AND(D47&lt;&gt;"INVESTERING",SUM(D49:D52)&lt;&gt;0),"FALSE","TRUE")</f>
        <v>TRUE</v>
      </c>
      <c r="E56" s="56" t="str">
        <f t="shared" si="16"/>
        <v>TRUE</v>
      </c>
      <c r="F56" s="56" t="str">
        <f t="shared" si="16"/>
        <v>TRUE</v>
      </c>
      <c r="G56" s="56" t="str">
        <f t="shared" si="16"/>
        <v>TRUE</v>
      </c>
    </row>
    <row r="59" spans="2:18" ht="17.5" x14ac:dyDescent="0.35">
      <c r="B59" s="7" t="s">
        <v>189</v>
      </c>
    </row>
    <row r="61" spans="2:18" ht="14" x14ac:dyDescent="0.3">
      <c r="B61" s="44" t="s">
        <v>84</v>
      </c>
      <c r="C61" s="44">
        <f>Første_år_investering</f>
        <v>0</v>
      </c>
      <c r="D61" s="44">
        <f>C61+1</f>
        <v>1</v>
      </c>
      <c r="E61" s="44">
        <f t="shared" ref="E61:Q61" si="17">D61+1</f>
        <v>2</v>
      </c>
      <c r="F61" s="44">
        <f t="shared" si="17"/>
        <v>3</v>
      </c>
      <c r="G61" s="44">
        <f t="shared" si="17"/>
        <v>4</v>
      </c>
      <c r="H61" s="44">
        <f t="shared" si="17"/>
        <v>5</v>
      </c>
      <c r="I61" s="44">
        <f t="shared" si="17"/>
        <v>6</v>
      </c>
      <c r="J61" s="44">
        <f t="shared" si="17"/>
        <v>7</v>
      </c>
      <c r="K61" s="44">
        <f t="shared" si="17"/>
        <v>8</v>
      </c>
      <c r="L61" s="44">
        <f t="shared" si="17"/>
        <v>9</v>
      </c>
      <c r="M61" s="44">
        <f t="shared" si="17"/>
        <v>10</v>
      </c>
      <c r="N61" s="44">
        <f t="shared" si="17"/>
        <v>11</v>
      </c>
      <c r="O61" s="44">
        <f t="shared" si="17"/>
        <v>12</v>
      </c>
      <c r="P61" s="44">
        <f t="shared" si="17"/>
        <v>13</v>
      </c>
      <c r="Q61" s="44">
        <f t="shared" si="17"/>
        <v>14</v>
      </c>
      <c r="R61" s="44" t="s">
        <v>123</v>
      </c>
    </row>
    <row r="62" spans="2:18" x14ac:dyDescent="0.25">
      <c r="B62" s="32" t="s">
        <v>29</v>
      </c>
      <c r="C62" s="58">
        <f>SUMIF('2. Budsjett'!$E$60:$E$74,Kontrolltabeller!$B62,'2. Budsjett'!G$60:G$74)+SUMIF('2. Budsjett'!$E$45:$E$55,Kontrolltabeller!$B62,'2. Budsjett'!G$45:G$55)</f>
        <v>0</v>
      </c>
      <c r="D62" s="59">
        <f>SUMIF('2. Budsjett'!$E$60:$E$74,Kontrolltabeller!$B62,'2. Budsjett'!H$60:H$74)+SUMIF('2. Budsjett'!$E$45:$E$55,Kontrolltabeller!$B62,'2. Budsjett'!H$45:H$55)</f>
        <v>0</v>
      </c>
      <c r="E62" s="59">
        <f>SUMIF('2. Budsjett'!$E$60:$E$74,Kontrolltabeller!$B62,'2. Budsjett'!I$60:I$74)+SUMIF('2. Budsjett'!$E$45:$E$55,Kontrolltabeller!$B62,'2. Budsjett'!I$45:I$55)</f>
        <v>0</v>
      </c>
      <c r="F62" s="59">
        <f>SUMIF('2. Budsjett'!$E$60:$E$74,Kontrolltabeller!$B62,'2. Budsjett'!J$60:J$74)+SUMIF('2. Budsjett'!$E$45:$E$55,Kontrolltabeller!$B62,'2. Budsjett'!J$45:J$55)</f>
        <v>0</v>
      </c>
      <c r="G62" s="59">
        <f>SUMIF('2. Budsjett'!$E$60:$E$74,Kontrolltabeller!$B62,'2. Budsjett'!K$60:K$74)+SUMIF('2. Budsjett'!$E$45:$E$55,Kontrolltabeller!$B62,'2. Budsjett'!K$45:K$55)</f>
        <v>0</v>
      </c>
      <c r="H62" s="59">
        <f>SUMIF('2. Budsjett'!$E$60:$E$74,Kontrolltabeller!$B62,'2. Budsjett'!L$60:L$74)+SUMIF('2. Budsjett'!$E$45:$E$55,Kontrolltabeller!$B62,'2. Budsjett'!L$45:L$55)</f>
        <v>0</v>
      </c>
      <c r="I62" s="59">
        <f>SUMIF('2. Budsjett'!$E$60:$E$74,Kontrolltabeller!$B62,'2. Budsjett'!M$60:M$74)+SUMIF('2. Budsjett'!$E$45:$E$55,Kontrolltabeller!$B62,'2. Budsjett'!M$45:M$55)</f>
        <v>0</v>
      </c>
      <c r="J62" s="59">
        <f>SUMIF('2. Budsjett'!$E$60:$E$74,Kontrolltabeller!$B62,'2. Budsjett'!N$60:N$74)+SUMIF('2. Budsjett'!$E$45:$E$55,Kontrolltabeller!$B62,'2. Budsjett'!N$45:N$55)</f>
        <v>0</v>
      </c>
      <c r="K62" s="59">
        <f>SUMIF('2. Budsjett'!$E$60:$E$74,Kontrolltabeller!$B62,'2. Budsjett'!O$60:O$74)+SUMIF('2. Budsjett'!$E$45:$E$55,Kontrolltabeller!$B62,'2. Budsjett'!O$45:O$55)</f>
        <v>0</v>
      </c>
      <c r="L62" s="59">
        <f>SUMIF('2. Budsjett'!$E$60:$E$74,Kontrolltabeller!$B62,'2. Budsjett'!P$60:P$74)+SUMIF('2. Budsjett'!$E$45:$E$55,Kontrolltabeller!$B62,'2. Budsjett'!P$45:P$55)</f>
        <v>0</v>
      </c>
      <c r="M62" s="59">
        <f>SUMIF('2. Budsjett'!$E$60:$E$74,Kontrolltabeller!$B62,'2. Budsjett'!Q$60:Q$74)+SUMIF('2. Budsjett'!$E$45:$E$55,Kontrolltabeller!$B62,'2. Budsjett'!Q$45:Q$55)</f>
        <v>0</v>
      </c>
      <c r="N62" s="59">
        <f>SUMIF('2. Budsjett'!$E$60:$E$74,Kontrolltabeller!$B62,'2. Budsjett'!R$60:R$74)+SUMIF('2. Budsjett'!$E$45:$E$55,Kontrolltabeller!$B62,'2. Budsjett'!R$45:R$55)</f>
        <v>0</v>
      </c>
      <c r="O62" s="59">
        <f>SUMIF('2. Budsjett'!$E$60:$E$74,Kontrolltabeller!$B62,'2. Budsjett'!S$60:S$74)+SUMIF('2. Budsjett'!$E$45:$E$55,Kontrolltabeller!$B62,'2. Budsjett'!S$45:S$55)</f>
        <v>0</v>
      </c>
      <c r="P62" s="59">
        <f>SUMIF('2. Budsjett'!$E$60:$E$74,Kontrolltabeller!$B62,'2. Budsjett'!T$60:T$74)+SUMIF('2. Budsjett'!$E$45:$E$55,Kontrolltabeller!$B62,'2. Budsjett'!T$45:T$55)</f>
        <v>0</v>
      </c>
      <c r="Q62" s="33">
        <f>SUMIF('2. Budsjett'!$E$60:$E$74,Kontrolltabeller!$B62,'2. Budsjett'!U$60:U$74)+SUMIF('2. Budsjett'!$E$45:$E$55,Kontrolltabeller!$B62,'2. Budsjett'!U$45:U$55)</f>
        <v>0</v>
      </c>
      <c r="R62" s="33">
        <f>SUM(C62:L62)</f>
        <v>0</v>
      </c>
    </row>
    <row r="63" spans="2:18" x14ac:dyDescent="0.25">
      <c r="B63" s="57" t="s">
        <v>31</v>
      </c>
      <c r="C63" s="60">
        <f>SUMIF('2. Budsjett'!$E$60:$E$74,Kontrolltabeller!$B63,'2. Budsjett'!G$60:G$74)+SUMIF('2. Budsjett'!$E$45:$E$55,Kontrolltabeller!$B63,'2. Budsjett'!G$45:G$55)</f>
        <v>0</v>
      </c>
      <c r="D63" s="2">
        <f>SUMIF('2. Budsjett'!$E$60:$E$74,Kontrolltabeller!$B63,'2. Budsjett'!H$60:H$74)+SUMIF('2. Budsjett'!$E$45:$E$55,Kontrolltabeller!$B63,'2. Budsjett'!H$45:H$55)</f>
        <v>0</v>
      </c>
      <c r="E63" s="2">
        <f>SUMIF('2. Budsjett'!$E$60:$E$74,Kontrolltabeller!$B63,'2. Budsjett'!I$60:I$74)+SUMIF('2. Budsjett'!$E$45:$E$55,Kontrolltabeller!$B63,'2. Budsjett'!I$45:I$55)</f>
        <v>0</v>
      </c>
      <c r="F63" s="2">
        <f>SUMIF('2. Budsjett'!$E$60:$E$74,Kontrolltabeller!$B63,'2. Budsjett'!J$60:J$74)+SUMIF('2. Budsjett'!$E$45:$E$55,Kontrolltabeller!$B63,'2. Budsjett'!J$45:J$55)</f>
        <v>0</v>
      </c>
      <c r="G63" s="2">
        <f>SUMIF('2. Budsjett'!$E$60:$E$74,Kontrolltabeller!$B63,'2. Budsjett'!K$60:K$74)+SUMIF('2. Budsjett'!$E$45:$E$55,Kontrolltabeller!$B63,'2. Budsjett'!K$45:K$55)</f>
        <v>0</v>
      </c>
      <c r="H63" s="2">
        <f>SUMIF('2. Budsjett'!$E$60:$E$74,Kontrolltabeller!$B63,'2. Budsjett'!L$60:L$74)+SUMIF('2. Budsjett'!$E$45:$E$55,Kontrolltabeller!$B63,'2. Budsjett'!L$45:L$55)</f>
        <v>0</v>
      </c>
      <c r="I63" s="2">
        <f>SUMIF('2. Budsjett'!$E$60:$E$74,Kontrolltabeller!$B63,'2. Budsjett'!M$60:M$74)+SUMIF('2. Budsjett'!$E$45:$E$55,Kontrolltabeller!$B63,'2. Budsjett'!M$45:M$55)</f>
        <v>0</v>
      </c>
      <c r="J63" s="2">
        <f>SUMIF('2. Budsjett'!$E$60:$E$74,Kontrolltabeller!$B63,'2. Budsjett'!N$60:N$74)+SUMIF('2. Budsjett'!$E$45:$E$55,Kontrolltabeller!$B63,'2. Budsjett'!N$45:N$55)</f>
        <v>0</v>
      </c>
      <c r="K63" s="2">
        <f>SUMIF('2. Budsjett'!$E$60:$E$74,Kontrolltabeller!$B63,'2. Budsjett'!O$60:O$74)+SUMIF('2. Budsjett'!$E$45:$E$55,Kontrolltabeller!$B63,'2. Budsjett'!O$45:O$55)</f>
        <v>0</v>
      </c>
      <c r="L63" s="2">
        <f>SUMIF('2. Budsjett'!$E$60:$E$74,Kontrolltabeller!$B63,'2. Budsjett'!P$60:P$74)+SUMIF('2. Budsjett'!$E$45:$E$55,Kontrolltabeller!$B63,'2. Budsjett'!P$45:P$55)</f>
        <v>0</v>
      </c>
      <c r="M63" s="2">
        <f>SUMIF('2. Budsjett'!$E$60:$E$74,Kontrolltabeller!$B63,'2. Budsjett'!Q$60:Q$74)+SUMIF('2. Budsjett'!$E$45:$E$55,Kontrolltabeller!$B63,'2. Budsjett'!Q$45:Q$55)</f>
        <v>0</v>
      </c>
      <c r="N63" s="2">
        <f>SUMIF('2. Budsjett'!$E$60:$E$74,Kontrolltabeller!$B63,'2. Budsjett'!R$60:R$74)+SUMIF('2. Budsjett'!$E$45:$E$55,Kontrolltabeller!$B63,'2. Budsjett'!R$45:R$55)</f>
        <v>0</v>
      </c>
      <c r="O63" s="2">
        <f>SUMIF('2. Budsjett'!$E$60:$E$74,Kontrolltabeller!$B63,'2. Budsjett'!S$60:S$74)+SUMIF('2. Budsjett'!$E$45:$E$55,Kontrolltabeller!$B63,'2. Budsjett'!S$45:S$55)</f>
        <v>0</v>
      </c>
      <c r="P63" s="2">
        <f>SUMIF('2. Budsjett'!$E$60:$E$74,Kontrolltabeller!$B63,'2. Budsjett'!T$60:T$74)+SUMIF('2. Budsjett'!$E$45:$E$55,Kontrolltabeller!$B63,'2. Budsjett'!T$45:T$55)</f>
        <v>0</v>
      </c>
      <c r="Q63" s="61">
        <f>SUMIF('2. Budsjett'!$E$60:$E$74,Kontrolltabeller!$B63,'2. Budsjett'!U$60:U$74)+SUMIF('2. Budsjett'!$E$45:$E$55,Kontrolltabeller!$B63,'2. Budsjett'!U$45:U$55)</f>
        <v>0</v>
      </c>
      <c r="R63" s="61">
        <f t="shared" ref="R63:R66" si="18">SUM(C63:L63)</f>
        <v>0</v>
      </c>
    </row>
    <row r="64" spans="2:18" x14ac:dyDescent="0.25">
      <c r="B64" s="57" t="s">
        <v>33</v>
      </c>
      <c r="C64" s="60">
        <f>SUMIF('2. Budsjett'!$E$60:$E$74,Kontrolltabeller!$B64,'2. Budsjett'!G$60:G$74)+SUMIF('2. Budsjett'!$E$45:$E$55,Kontrolltabeller!$B64,'2. Budsjett'!G$45:G$55)</f>
        <v>0</v>
      </c>
      <c r="D64" s="2">
        <f>SUMIF('2. Budsjett'!$E$60:$E$74,Kontrolltabeller!$B64,'2. Budsjett'!H$60:H$74)+SUMIF('2. Budsjett'!$E$45:$E$55,Kontrolltabeller!$B64,'2. Budsjett'!H$45:H$55)</f>
        <v>0</v>
      </c>
      <c r="E64" s="2">
        <f>SUMIF('2. Budsjett'!$E$60:$E$74,Kontrolltabeller!$B64,'2. Budsjett'!I$60:I$74)+SUMIF('2. Budsjett'!$E$45:$E$55,Kontrolltabeller!$B64,'2. Budsjett'!I$45:I$55)</f>
        <v>0</v>
      </c>
      <c r="F64" s="2">
        <f>SUMIF('2. Budsjett'!$E$60:$E$74,Kontrolltabeller!$B64,'2. Budsjett'!J$60:J$74)+SUMIF('2. Budsjett'!$E$45:$E$55,Kontrolltabeller!$B64,'2. Budsjett'!J$45:J$55)</f>
        <v>0</v>
      </c>
      <c r="G64" s="2">
        <f>SUMIF('2. Budsjett'!$E$60:$E$74,Kontrolltabeller!$B64,'2. Budsjett'!K$60:K$74)+SUMIF('2. Budsjett'!$E$45:$E$55,Kontrolltabeller!$B64,'2. Budsjett'!K$45:K$55)</f>
        <v>0</v>
      </c>
      <c r="H64" s="2">
        <f>SUMIF('2. Budsjett'!$E$60:$E$74,Kontrolltabeller!$B64,'2. Budsjett'!L$60:L$74)+SUMIF('2. Budsjett'!$E$45:$E$55,Kontrolltabeller!$B64,'2. Budsjett'!L$45:L$55)</f>
        <v>0</v>
      </c>
      <c r="I64" s="2">
        <f>SUMIF('2. Budsjett'!$E$60:$E$74,Kontrolltabeller!$B64,'2. Budsjett'!M$60:M$74)+SUMIF('2. Budsjett'!$E$45:$E$55,Kontrolltabeller!$B64,'2. Budsjett'!M$45:M$55)</f>
        <v>0</v>
      </c>
      <c r="J64" s="2">
        <f>SUMIF('2. Budsjett'!$E$60:$E$74,Kontrolltabeller!$B64,'2. Budsjett'!N$60:N$74)+SUMIF('2. Budsjett'!$E$45:$E$55,Kontrolltabeller!$B64,'2. Budsjett'!N$45:N$55)</f>
        <v>0</v>
      </c>
      <c r="K64" s="2">
        <f>SUMIF('2. Budsjett'!$E$60:$E$74,Kontrolltabeller!$B64,'2. Budsjett'!O$60:O$74)+SUMIF('2. Budsjett'!$E$45:$E$55,Kontrolltabeller!$B64,'2. Budsjett'!O$45:O$55)</f>
        <v>0</v>
      </c>
      <c r="L64" s="2">
        <f>SUMIF('2. Budsjett'!$E$60:$E$74,Kontrolltabeller!$B64,'2. Budsjett'!P$60:P$74)+SUMIF('2. Budsjett'!$E$45:$E$55,Kontrolltabeller!$B64,'2. Budsjett'!P$45:P$55)</f>
        <v>0</v>
      </c>
      <c r="M64" s="2">
        <f>SUMIF('2. Budsjett'!$E$60:$E$74,Kontrolltabeller!$B64,'2. Budsjett'!Q$60:Q$74)+SUMIF('2. Budsjett'!$E$45:$E$55,Kontrolltabeller!$B64,'2. Budsjett'!Q$45:Q$55)</f>
        <v>0</v>
      </c>
      <c r="N64" s="2">
        <f>SUMIF('2. Budsjett'!$E$60:$E$74,Kontrolltabeller!$B64,'2. Budsjett'!R$60:R$74)+SUMIF('2. Budsjett'!$E$45:$E$55,Kontrolltabeller!$B64,'2. Budsjett'!R$45:R$55)</f>
        <v>0</v>
      </c>
      <c r="O64" s="2">
        <f>SUMIF('2. Budsjett'!$E$60:$E$74,Kontrolltabeller!$B64,'2. Budsjett'!S$60:S$74)+SUMIF('2. Budsjett'!$E$45:$E$55,Kontrolltabeller!$B64,'2. Budsjett'!S$45:S$55)</f>
        <v>0</v>
      </c>
      <c r="P64" s="2">
        <f>SUMIF('2. Budsjett'!$E$60:$E$74,Kontrolltabeller!$B64,'2. Budsjett'!T$60:T$74)+SUMIF('2. Budsjett'!$E$45:$E$55,Kontrolltabeller!$B64,'2. Budsjett'!T$45:T$55)</f>
        <v>0</v>
      </c>
      <c r="Q64" s="61">
        <f>SUMIF('2. Budsjett'!$E$60:$E$74,Kontrolltabeller!$B64,'2. Budsjett'!U$60:U$74)+SUMIF('2. Budsjett'!$E$45:$E$55,Kontrolltabeller!$B64,'2. Budsjett'!U$45:U$55)</f>
        <v>0</v>
      </c>
      <c r="R64" s="61"/>
    </row>
    <row r="65" spans="2:18" x14ac:dyDescent="0.25">
      <c r="B65" s="57" t="s">
        <v>35</v>
      </c>
      <c r="C65" s="60">
        <f>SUMIF('2. Budsjett'!$E$60:$E$74,Kontrolltabeller!$B65,'2. Budsjett'!G$60:G$74)+SUMIF('2. Budsjett'!$E$45:$E$55,Kontrolltabeller!$B65,'2. Budsjett'!G$45:G$55)</f>
        <v>0</v>
      </c>
      <c r="D65" s="2">
        <f>SUMIF('2. Budsjett'!$E$60:$E$74,Kontrolltabeller!$B65,'2. Budsjett'!H$60:H$74)+SUMIF('2. Budsjett'!$E$45:$E$55,Kontrolltabeller!$B65,'2. Budsjett'!H$45:H$55)</f>
        <v>0</v>
      </c>
      <c r="E65" s="2">
        <f>SUMIF('2. Budsjett'!$E$60:$E$74,Kontrolltabeller!$B65,'2. Budsjett'!I$60:I$74)+SUMIF('2. Budsjett'!$E$45:$E$55,Kontrolltabeller!$B65,'2. Budsjett'!I$45:I$55)</f>
        <v>0</v>
      </c>
      <c r="F65" s="2">
        <f>SUMIF('2. Budsjett'!$E$60:$E$74,Kontrolltabeller!$B65,'2. Budsjett'!J$60:J$74)+SUMIF('2. Budsjett'!$E$45:$E$55,Kontrolltabeller!$B65,'2. Budsjett'!J$45:J$55)</f>
        <v>0</v>
      </c>
      <c r="G65" s="2">
        <f>SUMIF('2. Budsjett'!$E$60:$E$74,Kontrolltabeller!$B65,'2. Budsjett'!K$60:K$74)+SUMIF('2. Budsjett'!$E$45:$E$55,Kontrolltabeller!$B65,'2. Budsjett'!K$45:K$55)</f>
        <v>0</v>
      </c>
      <c r="H65" s="2">
        <f>SUMIF('2. Budsjett'!$E$60:$E$74,Kontrolltabeller!$B65,'2. Budsjett'!L$60:L$74)+SUMIF('2. Budsjett'!$E$45:$E$55,Kontrolltabeller!$B65,'2. Budsjett'!L$45:L$55)</f>
        <v>0</v>
      </c>
      <c r="I65" s="2">
        <f>SUMIF('2. Budsjett'!$E$60:$E$74,Kontrolltabeller!$B65,'2. Budsjett'!M$60:M$74)+SUMIF('2. Budsjett'!$E$45:$E$55,Kontrolltabeller!$B65,'2. Budsjett'!M$45:M$55)</f>
        <v>0</v>
      </c>
      <c r="J65" s="2">
        <f>SUMIF('2. Budsjett'!$E$60:$E$74,Kontrolltabeller!$B65,'2. Budsjett'!N$60:N$74)+SUMIF('2. Budsjett'!$E$45:$E$55,Kontrolltabeller!$B65,'2. Budsjett'!N$45:N$55)</f>
        <v>0</v>
      </c>
      <c r="K65" s="2">
        <f>SUMIF('2. Budsjett'!$E$60:$E$74,Kontrolltabeller!$B65,'2. Budsjett'!O$60:O$74)+SUMIF('2. Budsjett'!$E$45:$E$55,Kontrolltabeller!$B65,'2. Budsjett'!O$45:O$55)</f>
        <v>0</v>
      </c>
      <c r="L65" s="2">
        <f>SUMIF('2. Budsjett'!$E$60:$E$74,Kontrolltabeller!$B65,'2. Budsjett'!P$60:P$74)+SUMIF('2. Budsjett'!$E$45:$E$55,Kontrolltabeller!$B65,'2. Budsjett'!P$45:P$55)</f>
        <v>0</v>
      </c>
      <c r="M65" s="2">
        <f>SUMIF('2. Budsjett'!$E$60:$E$74,Kontrolltabeller!$B65,'2. Budsjett'!Q$60:Q$74)+SUMIF('2. Budsjett'!$E$45:$E$55,Kontrolltabeller!$B65,'2. Budsjett'!Q$45:Q$55)</f>
        <v>0</v>
      </c>
      <c r="N65" s="2">
        <f>SUMIF('2. Budsjett'!$E$60:$E$74,Kontrolltabeller!$B65,'2. Budsjett'!R$60:R$74)+SUMIF('2. Budsjett'!$E$45:$E$55,Kontrolltabeller!$B65,'2. Budsjett'!R$45:R$55)</f>
        <v>0</v>
      </c>
      <c r="O65" s="2">
        <f>SUMIF('2. Budsjett'!$E$60:$E$74,Kontrolltabeller!$B65,'2. Budsjett'!S$60:S$74)+SUMIF('2. Budsjett'!$E$45:$E$55,Kontrolltabeller!$B65,'2. Budsjett'!S$45:S$55)</f>
        <v>0</v>
      </c>
      <c r="P65" s="2">
        <f>SUMIF('2. Budsjett'!$E$60:$E$74,Kontrolltabeller!$B65,'2. Budsjett'!T$60:T$74)+SUMIF('2. Budsjett'!$E$45:$E$55,Kontrolltabeller!$B65,'2. Budsjett'!T$45:T$55)</f>
        <v>0</v>
      </c>
      <c r="Q65" s="61">
        <f>SUMIF('2. Budsjett'!$E$60:$E$74,Kontrolltabeller!$B65,'2. Budsjett'!U$60:U$74)+SUMIF('2. Budsjett'!$E$45:$E$55,Kontrolltabeller!$B65,'2. Budsjett'!U$45:U$55)</f>
        <v>0</v>
      </c>
      <c r="R65" s="61"/>
    </row>
    <row r="66" spans="2:18" x14ac:dyDescent="0.25">
      <c r="B66" s="57" t="s">
        <v>37</v>
      </c>
      <c r="C66" s="90">
        <f>SUMIF('2. Budsjett'!$E$60:$E$74,Kontrolltabeller!$B66,'2. Budsjett'!G$60:G$74)+SUMIF('2. Budsjett'!$E$45:$E$55,Kontrolltabeller!$B66,'2. Budsjett'!G$45:G$55)</f>
        <v>0</v>
      </c>
      <c r="D66" s="50">
        <f>SUMIF('2. Budsjett'!$E$60:$E$74,Kontrolltabeller!$B66,'2. Budsjett'!H$60:H$74)+SUMIF('2. Budsjett'!$E$45:$E$55,Kontrolltabeller!$B66,'2. Budsjett'!H$45:H$55)</f>
        <v>0</v>
      </c>
      <c r="E66" s="50">
        <f>SUMIF('2. Budsjett'!$E$60:$E$74,Kontrolltabeller!$B66,'2. Budsjett'!I$60:I$74)+SUMIF('2. Budsjett'!$E$45:$E$55,Kontrolltabeller!$B66,'2. Budsjett'!I$45:I$55)</f>
        <v>0</v>
      </c>
      <c r="F66" s="50">
        <f>SUMIF('2. Budsjett'!$E$60:$E$74,Kontrolltabeller!$B66,'2. Budsjett'!J$60:J$74)+SUMIF('2. Budsjett'!$E$45:$E$55,Kontrolltabeller!$B66,'2. Budsjett'!J$45:J$55)</f>
        <v>0</v>
      </c>
      <c r="G66" s="50">
        <f>SUMIF('2. Budsjett'!$E$60:$E$74,Kontrolltabeller!$B66,'2. Budsjett'!K$60:K$74)+SUMIF('2. Budsjett'!$E$45:$E$55,Kontrolltabeller!$B66,'2. Budsjett'!K$45:K$55)</f>
        <v>0</v>
      </c>
      <c r="H66" s="50">
        <f>SUMIF('2. Budsjett'!$E$60:$E$74,Kontrolltabeller!$B66,'2. Budsjett'!L$60:L$74)+SUMIF('2. Budsjett'!$E$45:$E$55,Kontrolltabeller!$B66,'2. Budsjett'!L$45:L$55)</f>
        <v>0</v>
      </c>
      <c r="I66" s="50">
        <f>SUMIF('2. Budsjett'!$E$60:$E$74,Kontrolltabeller!$B66,'2. Budsjett'!M$60:M$74)+SUMIF('2. Budsjett'!$E$45:$E$55,Kontrolltabeller!$B66,'2. Budsjett'!M$45:M$55)</f>
        <v>0</v>
      </c>
      <c r="J66" s="50">
        <f>SUMIF('2. Budsjett'!$E$60:$E$74,Kontrolltabeller!$B66,'2. Budsjett'!N$60:N$74)+SUMIF('2. Budsjett'!$E$45:$E$55,Kontrolltabeller!$B66,'2. Budsjett'!N$45:N$55)</f>
        <v>0</v>
      </c>
      <c r="K66" s="50">
        <f>SUMIF('2. Budsjett'!$E$60:$E$74,Kontrolltabeller!$B66,'2. Budsjett'!O$60:O$74)+SUMIF('2. Budsjett'!$E$45:$E$55,Kontrolltabeller!$B66,'2. Budsjett'!O$45:O$55)</f>
        <v>0</v>
      </c>
      <c r="L66" s="50">
        <f>SUMIF('2. Budsjett'!$E$60:$E$74,Kontrolltabeller!$B66,'2. Budsjett'!P$60:P$74)+SUMIF('2. Budsjett'!$E$45:$E$55,Kontrolltabeller!$B66,'2. Budsjett'!P$45:P$55)</f>
        <v>0</v>
      </c>
      <c r="M66" s="50">
        <f>SUMIF('2. Budsjett'!$E$60:$E$74,Kontrolltabeller!$B66,'2. Budsjett'!Q$60:Q$74)+SUMIF('2. Budsjett'!$E$45:$E$55,Kontrolltabeller!$B66,'2. Budsjett'!Q$45:Q$55)</f>
        <v>0</v>
      </c>
      <c r="N66" s="50">
        <f>SUMIF('2. Budsjett'!$E$60:$E$74,Kontrolltabeller!$B66,'2. Budsjett'!R$60:R$74)+SUMIF('2. Budsjett'!$E$45:$E$55,Kontrolltabeller!$B66,'2. Budsjett'!R$45:R$55)</f>
        <v>0</v>
      </c>
      <c r="O66" s="50">
        <f>SUMIF('2. Budsjett'!$E$60:$E$74,Kontrolltabeller!$B66,'2. Budsjett'!S$60:S$74)+SUMIF('2. Budsjett'!$E$45:$E$55,Kontrolltabeller!$B66,'2. Budsjett'!S$45:S$55)</f>
        <v>0</v>
      </c>
      <c r="P66" s="50">
        <f>SUMIF('2. Budsjett'!$E$60:$E$74,Kontrolltabeller!$B66,'2. Budsjett'!T$60:T$74)+SUMIF('2. Budsjett'!$E$45:$E$55,Kontrolltabeller!$B66,'2. Budsjett'!T$45:T$55)</f>
        <v>0</v>
      </c>
      <c r="Q66" s="35">
        <f>SUMIF('2. Budsjett'!$E$60:$E$74,Kontrolltabeller!$B66,'2. Budsjett'!U$60:U$74)+SUMIF('2. Budsjett'!$E$45:$E$55,Kontrolltabeller!$B66,'2. Budsjett'!U$45:U$55)</f>
        <v>0</v>
      </c>
      <c r="R66" s="61">
        <f t="shared" si="18"/>
        <v>0</v>
      </c>
    </row>
    <row r="67" spans="2:18" x14ac:dyDescent="0.25">
      <c r="B67" s="4" t="s">
        <v>123</v>
      </c>
      <c r="C67" s="90">
        <f t="shared" ref="C67:L67" si="19">SUM(C62:C66)</f>
        <v>0</v>
      </c>
      <c r="D67" s="50">
        <f t="shared" si="19"/>
        <v>0</v>
      </c>
      <c r="E67" s="50">
        <f t="shared" si="19"/>
        <v>0</v>
      </c>
      <c r="F67" s="50">
        <f t="shared" si="19"/>
        <v>0</v>
      </c>
      <c r="G67" s="50">
        <f t="shared" si="19"/>
        <v>0</v>
      </c>
      <c r="H67" s="50">
        <f t="shared" si="19"/>
        <v>0</v>
      </c>
      <c r="I67" s="50">
        <f t="shared" si="19"/>
        <v>0</v>
      </c>
      <c r="J67" s="50">
        <f t="shared" si="19"/>
        <v>0</v>
      </c>
      <c r="K67" s="50">
        <f t="shared" si="19"/>
        <v>0</v>
      </c>
      <c r="L67" s="35">
        <f t="shared" si="19"/>
        <v>0</v>
      </c>
      <c r="M67" s="35"/>
      <c r="N67" s="35"/>
      <c r="O67" s="35"/>
      <c r="P67" s="35"/>
      <c r="Q67" s="35"/>
      <c r="R67" s="5">
        <f>SUM(C67:L67)</f>
        <v>0</v>
      </c>
    </row>
    <row r="68" spans="2:18" x14ac:dyDescent="0.25">
      <c r="B68" t="s">
        <v>183</v>
      </c>
      <c r="C68" s="55" t="b">
        <f>C67=('2. Budsjett'!G75+'2. Budsjett'!G56)</f>
        <v>1</v>
      </c>
      <c r="D68" s="55" t="b">
        <f>D67=('2. Budsjett'!H75+'2. Budsjett'!H56)</f>
        <v>1</v>
      </c>
      <c r="E68" s="55" t="b">
        <f>E67=('2. Budsjett'!I75+'2. Budsjett'!I56)</f>
        <v>1</v>
      </c>
      <c r="F68" s="55" t="b">
        <f>F67=('2. Budsjett'!J75+'2. Budsjett'!J56)</f>
        <v>1</v>
      </c>
      <c r="G68" s="55" t="b">
        <f>G67=('2. Budsjett'!K75+'2. Budsjett'!K56)</f>
        <v>1</v>
      </c>
      <c r="H68" s="55" t="b">
        <f>H67=('2. Budsjett'!L75+'2. Budsjett'!L56)</f>
        <v>1</v>
      </c>
      <c r="I68" s="55" t="b">
        <f>I67=('2. Budsjett'!M75+'2. Budsjett'!M56)</f>
        <v>1</v>
      </c>
      <c r="J68" s="55" t="b">
        <f>J67=('2. Budsjett'!N75+'2. Budsjett'!N56)</f>
        <v>1</v>
      </c>
      <c r="K68" s="55" t="b">
        <f>K67=('2. Budsjett'!O75+'2. Budsjett'!O56)</f>
        <v>1</v>
      </c>
      <c r="L68" s="55" t="b">
        <f>L67=('2. Budsjett'!P75+'2. Budsjett'!P56)</f>
        <v>1</v>
      </c>
      <c r="M68" s="55" t="b">
        <f>M67=('2. Budsjett'!Q75+'2. Budsjett'!Q56)</f>
        <v>1</v>
      </c>
      <c r="N68" s="55" t="b">
        <f>N67=('2. Budsjett'!R75+'2. Budsjett'!R56)</f>
        <v>1</v>
      </c>
      <c r="O68" s="55" t="b">
        <f>O67=('2. Budsjett'!S75+'2. Budsjett'!S56)</f>
        <v>1</v>
      </c>
      <c r="P68" s="55" t="b">
        <f>P67=('2. Budsjett'!T75+'2. Budsjett'!T56)</f>
        <v>1</v>
      </c>
      <c r="Q68" s="55" t="b">
        <f>Q67=('2. Budsjett'!U75+'2. Budsjett'!U56)</f>
        <v>1</v>
      </c>
    </row>
    <row r="69" spans="2:18" x14ac:dyDescent="0.25">
      <c r="B69" t="s">
        <v>184</v>
      </c>
      <c r="C69" s="2">
        <f>C67-('2. Budsjett'!G75+'2. Budsjett'!G56)</f>
        <v>0</v>
      </c>
      <c r="D69" s="2">
        <f>D67-('2. Budsjett'!H75+'2. Budsjett'!H56)</f>
        <v>0</v>
      </c>
      <c r="E69" s="2">
        <f>E67-('2. Budsjett'!I75+'2. Budsjett'!I56)</f>
        <v>0</v>
      </c>
      <c r="F69" s="2">
        <f>F67-('2. Budsjett'!J75+'2. Budsjett'!J56)</f>
        <v>0</v>
      </c>
      <c r="G69" s="2">
        <f>G67-('2. Budsjett'!K75+'2. Budsjett'!K56)</f>
        <v>0</v>
      </c>
      <c r="H69" s="2">
        <f>H67-('2. Budsjett'!L75+'2. Budsjett'!L56)</f>
        <v>0</v>
      </c>
      <c r="I69" s="2">
        <f>I67-('2. Budsjett'!M75+'2. Budsjett'!M56)</f>
        <v>0</v>
      </c>
      <c r="J69" s="2">
        <f>J67-('2. Budsjett'!N75+'2. Budsjett'!N56)</f>
        <v>0</v>
      </c>
      <c r="K69" s="2">
        <f>K67-('2. Budsjett'!O75+'2. Budsjett'!O56)</f>
        <v>0</v>
      </c>
      <c r="L69" s="2">
        <f>L67-('2. Budsjett'!P75+'2. Budsjett'!P56)</f>
        <v>0</v>
      </c>
      <c r="M69" s="2">
        <f>M67-('2. Budsjett'!Q75+'2. Budsjett'!Q56)</f>
        <v>0</v>
      </c>
      <c r="N69" s="2">
        <f>N67-('2. Budsjett'!R75+'2. Budsjett'!R56)</f>
        <v>0</v>
      </c>
      <c r="O69" s="2">
        <f>O67-('2. Budsjett'!S75+'2. Budsjett'!S56)</f>
        <v>0</v>
      </c>
      <c r="P69" s="2">
        <f>P67-('2. Budsjett'!T75+'2. Budsjett'!T56)</f>
        <v>0</v>
      </c>
      <c r="Q69" s="2">
        <f>Q67-('2. Budsjett'!U75+'2. Budsjett'!U56)</f>
        <v>0</v>
      </c>
    </row>
    <row r="72" spans="2:18" ht="17.5" x14ac:dyDescent="0.35">
      <c r="B72" s="7" t="s">
        <v>190</v>
      </c>
    </row>
    <row r="74" spans="2:18" ht="14" x14ac:dyDescent="0.3">
      <c r="B74" s="44"/>
      <c r="C74" s="44" t="str" cm="1">
        <f t="array" ref="C74">TRANSPOSE('Lister (skjules)'!C3)</f>
        <v>Maskiner, utstyr og materialer</v>
      </c>
      <c r="D74" s="44" t="s">
        <v>139</v>
      </c>
      <c r="E74" s="44" t="s">
        <v>186</v>
      </c>
      <c r="F74" s="44" t="s">
        <v>187</v>
      </c>
      <c r="G74" s="44" t="s">
        <v>123</v>
      </c>
    </row>
    <row r="75" spans="2:18" x14ac:dyDescent="0.25">
      <c r="B75" s="154" t="s">
        <v>29</v>
      </c>
      <c r="C75" s="2">
        <f>SUMIFS('2. Budsjett'!$V$60:$V$74,'2. Budsjett'!$E$60:$E$74,Kontrolltabeller!$B75,'2. Budsjett'!$D$60:$D$74,Kontrolltabeller!C$74)</f>
        <v>0</v>
      </c>
      <c r="D75" s="2">
        <f>SUMIFS('2. Budsjett'!$V$60:$V$74,'2. Budsjett'!$E$60:$E$74,Kontrolltabeller!$B75,'2. Budsjett'!$D$60:$D$74,Kontrolltabeller!D$74)</f>
        <v>0</v>
      </c>
      <c r="E75" s="2">
        <f>SUMIFS('2. Budsjett'!$V$60:$V$74,'2. Budsjett'!$E$60:$E$74,Kontrolltabeller!$B75,'2. Budsjett'!$D$60:$D$74,Kontrolltabeller!E$74)</f>
        <v>0</v>
      </c>
      <c r="F75" s="2">
        <f>SUMIFS('2. Budsjett'!$V$60:$V$74,'2. Budsjett'!$E$60:$E$74,Kontrolltabeller!$B75,'2. Budsjett'!$D$60:$D$74,Kontrolltabeller!F$74)</f>
        <v>0</v>
      </c>
      <c r="G75" s="158">
        <f>SUM(E75:F75)</f>
        <v>0</v>
      </c>
    </row>
    <row r="76" spans="2:18" x14ac:dyDescent="0.25">
      <c r="B76" s="155" t="s">
        <v>31</v>
      </c>
      <c r="C76" s="2">
        <f>SUMIFS('2. Budsjett'!$V$60:$V$74,'2. Budsjett'!$E$60:$E$74,Kontrolltabeller!$B76,'2. Budsjett'!$D$60:$D$74,Kontrolltabeller!C$74)</f>
        <v>0</v>
      </c>
      <c r="D76" s="2">
        <f>SUMIFS('2. Budsjett'!$V$60:$V$74,'2. Budsjett'!$E$60:$E$74,Kontrolltabeller!$B76,'2. Budsjett'!$D$60:$D$74,Kontrolltabeller!D$74)</f>
        <v>0</v>
      </c>
      <c r="E76" s="2">
        <f>SUMIFS('2. Budsjett'!$V$60:$V$74,'2. Budsjett'!$E$60:$E$74,Kontrolltabeller!$B76,'2. Budsjett'!$D$60:$D$74,Kontrolltabeller!E$74)</f>
        <v>0</v>
      </c>
      <c r="F76" s="2">
        <f>SUMIFS('2. Budsjett'!$V$60:$V$74,'2. Budsjett'!$E$60:$E$74,Kontrolltabeller!$B76,'2. Budsjett'!$D$60:$D$74,Kontrolltabeller!F$74)</f>
        <v>0</v>
      </c>
      <c r="G76" s="159">
        <f t="shared" ref="G76:G79" si="20">SUM(E76:F76)</f>
        <v>0</v>
      </c>
    </row>
    <row r="77" spans="2:18" x14ac:dyDescent="0.25">
      <c r="B77" s="155" t="s">
        <v>33</v>
      </c>
      <c r="C77" s="2">
        <f>SUMIFS('2. Budsjett'!$V$60:$V$74,'2. Budsjett'!$E$60:$E$74,Kontrolltabeller!$B77,'2. Budsjett'!$D$60:$D$74,Kontrolltabeller!C$74)</f>
        <v>0</v>
      </c>
      <c r="D77" s="2">
        <f>SUMIFS('2. Budsjett'!$V$60:$V$74,'2. Budsjett'!$E$60:$E$74,Kontrolltabeller!$B77,'2. Budsjett'!$D$60:$D$74,Kontrolltabeller!D$74)</f>
        <v>0</v>
      </c>
      <c r="E77" s="2">
        <f>SUMIFS('2. Budsjett'!$V$60:$V$74,'2. Budsjett'!$E$60:$E$74,Kontrolltabeller!$B77,'2. Budsjett'!$D$60:$D$74,Kontrolltabeller!E$74)</f>
        <v>0</v>
      </c>
      <c r="F77" s="2">
        <f>SUMIFS('2. Budsjett'!$V$60:$V$74,'2. Budsjett'!$E$60:$E$74,Kontrolltabeller!$B77,'2. Budsjett'!$D$60:$D$74,Kontrolltabeller!F$74)</f>
        <v>0</v>
      </c>
      <c r="G77" s="159">
        <f t="shared" si="20"/>
        <v>0</v>
      </c>
    </row>
    <row r="78" spans="2:18" x14ac:dyDescent="0.25">
      <c r="B78" s="155" t="s">
        <v>35</v>
      </c>
      <c r="C78" s="2">
        <f>SUMIFS('2. Budsjett'!$V$60:$V$74,'2. Budsjett'!$E$60:$E$74,Kontrolltabeller!$B78,'2. Budsjett'!$D$60:$D$74,Kontrolltabeller!C$74)</f>
        <v>0</v>
      </c>
      <c r="D78" s="2">
        <f>SUMIFS('2. Budsjett'!$V$60:$V$74,'2. Budsjett'!$E$60:$E$74,Kontrolltabeller!$B78,'2. Budsjett'!$D$60:$D$74,Kontrolltabeller!D$74)</f>
        <v>0</v>
      </c>
      <c r="E78" s="2">
        <f>SUMIFS('2. Budsjett'!$V$60:$V$74,'2. Budsjett'!$E$60:$E$74,Kontrolltabeller!$B78,'2. Budsjett'!$D$60:$D$74,Kontrolltabeller!E$74)</f>
        <v>0</v>
      </c>
      <c r="F78" s="2">
        <f>SUMIFS('2. Budsjett'!$V$60:$V$74,'2. Budsjett'!$E$60:$E$74,Kontrolltabeller!$B78,'2. Budsjett'!$D$60:$D$74,Kontrolltabeller!F$74)</f>
        <v>0</v>
      </c>
      <c r="G78" s="159">
        <f t="shared" si="20"/>
        <v>0</v>
      </c>
    </row>
    <row r="79" spans="2:18" x14ac:dyDescent="0.25">
      <c r="B79" s="155" t="s">
        <v>37</v>
      </c>
      <c r="C79" s="2">
        <f>SUMIFS('2. Budsjett'!$V$60:$V$74,'2. Budsjett'!$E$60:$E$74,Kontrolltabeller!$B79,'2. Budsjett'!$D$60:$D$74,Kontrolltabeller!C$74)</f>
        <v>0</v>
      </c>
      <c r="D79" s="2">
        <f>SUMIFS('2. Budsjett'!$V$60:$V$74,'2. Budsjett'!$E$60:$E$74,Kontrolltabeller!$B79,'2. Budsjett'!$D$60:$D$74,Kontrolltabeller!D$74)</f>
        <v>0</v>
      </c>
      <c r="E79" s="2">
        <f>SUMIFS('2. Budsjett'!$V$60:$V$74,'2. Budsjett'!$E$60:$E$74,Kontrolltabeller!$B79,'2. Budsjett'!$D$60:$D$74,Kontrolltabeller!E$74)</f>
        <v>0</v>
      </c>
      <c r="F79" s="2">
        <f>SUMIFS('2. Budsjett'!$V$60:$V$74,'2. Budsjett'!$E$60:$E$74,Kontrolltabeller!$B79,'2. Budsjett'!$D$60:$D$74,Kontrolltabeller!F$74)</f>
        <v>0</v>
      </c>
      <c r="G79" s="160">
        <f t="shared" si="20"/>
        <v>0</v>
      </c>
    </row>
    <row r="80" spans="2:18" x14ac:dyDescent="0.25">
      <c r="B80" s="156" t="s">
        <v>123</v>
      </c>
      <c r="C80" s="157">
        <f>SUM(C75:C79)</f>
        <v>0</v>
      </c>
      <c r="D80" s="157">
        <f>SUM(D75:D79)</f>
        <v>0</v>
      </c>
      <c r="E80" s="157">
        <f>SUM(E75:E79)</f>
        <v>0</v>
      </c>
      <c r="F80" s="157">
        <f>SUM(F75:F79)</f>
        <v>0</v>
      </c>
      <c r="G80" s="160">
        <f>SUM(G75:G79)</f>
        <v>0</v>
      </c>
    </row>
    <row r="81" spans="2:7" x14ac:dyDescent="0.25">
      <c r="B81" t="s">
        <v>183</v>
      </c>
      <c r="C81" s="55" t="b">
        <f>C80=$H$49</f>
        <v>1</v>
      </c>
      <c r="D81" s="55" t="b">
        <f>D80=$H$50</f>
        <v>1</v>
      </c>
      <c r="E81" s="55" t="b">
        <f>E80=$H$51</f>
        <v>1</v>
      </c>
      <c r="F81" s="55" t="b">
        <f>F80=H52</f>
        <v>1</v>
      </c>
      <c r="G81" s="55" t="b">
        <f>G80=K52</f>
        <v>1</v>
      </c>
    </row>
    <row r="82" spans="2:7" x14ac:dyDescent="0.25">
      <c r="B82" t="s">
        <v>184</v>
      </c>
      <c r="C82" s="2">
        <f>C80-H49</f>
        <v>0</v>
      </c>
      <c r="D82" s="2">
        <f>D80-H50</f>
        <v>0</v>
      </c>
      <c r="E82" s="2">
        <f>E80-H51</f>
        <v>0</v>
      </c>
      <c r="F82" s="2">
        <f>F80-H52</f>
        <v>0</v>
      </c>
      <c r="G82" s="2">
        <f>G80-K52</f>
        <v>0</v>
      </c>
    </row>
  </sheetData>
  <sheetProtection algorithmName="SHA-512" hashValue="KP1mdfrh7++Gj4i5XE9BTopj/T0SZN/dor/gdqy0ZLjmOnzICVTanTCBgYJmZ9S+AawPiEGdhWXa1RM6bn8eRQ==" saltValue="hz33JI+YDVJKg9KvbYUWog==" spinCount="100000" sheet="1" objects="1" scenarios="1"/>
  <conditionalFormatting sqref="C54:H54 C56:G56">
    <cfRule type="cellIs" dxfId="10" priority="11" operator="equal">
      <formula>TRUE</formula>
    </cfRule>
    <cfRule type="cellIs" dxfId="9" priority="12" operator="equal">
      <formula>FALSE</formula>
    </cfRule>
  </conditionalFormatting>
  <conditionalFormatting sqref="C68:Q68">
    <cfRule type="cellIs" dxfId="8" priority="7" operator="equal">
      <formula>TRUE</formula>
    </cfRule>
    <cfRule type="cellIs" dxfId="7" priority="8" operator="equal">
      <formula>FALSE</formula>
    </cfRule>
  </conditionalFormatting>
  <conditionalFormatting sqref="C42:R42">
    <cfRule type="cellIs" dxfId="6" priority="9" operator="equal">
      <formula>TRUE</formula>
    </cfRule>
    <cfRule type="cellIs" dxfId="5" priority="10" operator="equal">
      <formula>FALSE</formula>
    </cfRule>
  </conditionalFormatting>
  <conditionalFormatting sqref="H14:J14 C81:G81">
    <cfRule type="cellIs" dxfId="4" priority="5" operator="equal">
      <formula>TRUE</formula>
    </cfRule>
    <cfRule type="cellIs" dxfId="3" priority="6" operator="equal">
      <formula>FALSE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91518-B369-4B02-BEEC-7F20E71E39E0}">
  <dimension ref="A2:CX87"/>
  <sheetViews>
    <sheetView topLeftCell="I1" workbookViewId="0">
      <selection activeCell="P6" sqref="P6"/>
    </sheetView>
  </sheetViews>
  <sheetFormatPr defaultColWidth="10" defaultRowHeight="13.5" x14ac:dyDescent="0.25"/>
  <cols>
    <col min="1" max="1" width="20.58203125" bestFit="1" customWidth="1"/>
    <col min="3" max="3" width="38.1640625" bestFit="1" customWidth="1"/>
    <col min="5" max="5" width="47.1640625" bestFit="1" customWidth="1"/>
    <col min="7" max="7" width="30.5" bestFit="1" customWidth="1"/>
    <col min="9" max="9" width="26.5" bestFit="1" customWidth="1"/>
    <col min="11" max="11" width="29.58203125" bestFit="1" customWidth="1"/>
    <col min="15" max="16" width="10" customWidth="1"/>
  </cols>
  <sheetData>
    <row r="2" spans="1:102" ht="14" x14ac:dyDescent="0.3">
      <c r="A2" s="3" t="s">
        <v>191</v>
      </c>
      <c r="C2" s="3" t="s">
        <v>192</v>
      </c>
      <c r="E2" s="3" t="s">
        <v>193</v>
      </c>
      <c r="G2" s="3" t="s">
        <v>194</v>
      </c>
      <c r="I2" s="12" t="s">
        <v>195</v>
      </c>
      <c r="K2" s="3" t="s">
        <v>196</v>
      </c>
      <c r="N2" t="s">
        <v>84</v>
      </c>
      <c r="O2" t="s">
        <v>222</v>
      </c>
      <c r="P2" t="s">
        <v>223</v>
      </c>
    </row>
    <row r="3" spans="1:102" x14ac:dyDescent="0.25">
      <c r="A3" t="s">
        <v>29</v>
      </c>
      <c r="C3" t="s">
        <v>138</v>
      </c>
      <c r="E3" t="s">
        <v>197</v>
      </c>
      <c r="G3" t="s">
        <v>217</v>
      </c>
      <c r="I3" s="13" t="s">
        <v>198</v>
      </c>
      <c r="K3" t="s">
        <v>199</v>
      </c>
      <c r="N3">
        <v>2026</v>
      </c>
      <c r="O3">
        <v>990</v>
      </c>
      <c r="P3">
        <v>1639</v>
      </c>
      <c r="R3" cm="1">
        <f t="array" ref="R3:CX5">TRANSPOSE(N3:P87)</f>
        <v>2026</v>
      </c>
      <c r="S3">
        <v>2027</v>
      </c>
      <c r="T3">
        <v>2028</v>
      </c>
      <c r="U3">
        <v>2029</v>
      </c>
      <c r="V3">
        <v>2030</v>
      </c>
      <c r="W3">
        <v>2031</v>
      </c>
      <c r="X3">
        <v>2032</v>
      </c>
      <c r="Y3">
        <v>2033</v>
      </c>
      <c r="Z3">
        <v>2034</v>
      </c>
      <c r="AA3">
        <v>2035</v>
      </c>
      <c r="AB3">
        <v>2036</v>
      </c>
      <c r="AC3">
        <v>2037</v>
      </c>
      <c r="AD3">
        <v>2038</v>
      </c>
      <c r="AE3">
        <v>2039</v>
      </c>
      <c r="AF3">
        <v>2040</v>
      </c>
      <c r="AG3">
        <v>2041</v>
      </c>
      <c r="AH3">
        <v>2042</v>
      </c>
      <c r="AI3">
        <v>2043</v>
      </c>
      <c r="AJ3">
        <v>2044</v>
      </c>
      <c r="AK3">
        <v>2045</v>
      </c>
      <c r="AL3">
        <v>2046</v>
      </c>
      <c r="AM3">
        <v>2047</v>
      </c>
      <c r="AN3">
        <v>2048</v>
      </c>
      <c r="AO3">
        <v>2049</v>
      </c>
      <c r="AP3">
        <v>2050</v>
      </c>
      <c r="AQ3">
        <v>2051</v>
      </c>
      <c r="AR3">
        <v>2052</v>
      </c>
      <c r="AS3">
        <v>2053</v>
      </c>
      <c r="AT3">
        <v>2054</v>
      </c>
      <c r="AU3">
        <v>2055</v>
      </c>
      <c r="AV3">
        <v>2056</v>
      </c>
      <c r="AW3">
        <v>2057</v>
      </c>
      <c r="AX3">
        <v>2058</v>
      </c>
      <c r="AY3">
        <v>2059</v>
      </c>
      <c r="AZ3">
        <v>2060</v>
      </c>
      <c r="BA3">
        <v>2061</v>
      </c>
      <c r="BB3">
        <v>2062</v>
      </c>
      <c r="BC3">
        <v>2063</v>
      </c>
      <c r="BD3">
        <v>2064</v>
      </c>
      <c r="BE3">
        <v>2065</v>
      </c>
      <c r="BF3">
        <v>2066</v>
      </c>
      <c r="BG3">
        <v>2067</v>
      </c>
      <c r="BH3">
        <v>2068</v>
      </c>
      <c r="BI3">
        <v>2069</v>
      </c>
      <c r="BJ3">
        <v>2070</v>
      </c>
      <c r="BK3">
        <v>2071</v>
      </c>
      <c r="BL3">
        <v>2072</v>
      </c>
      <c r="BM3">
        <v>2073</v>
      </c>
      <c r="BN3">
        <v>2074</v>
      </c>
      <c r="BO3">
        <v>2075</v>
      </c>
      <c r="BP3">
        <v>2076</v>
      </c>
      <c r="BQ3">
        <v>2077</v>
      </c>
      <c r="BR3">
        <v>2078</v>
      </c>
      <c r="BS3">
        <v>2079</v>
      </c>
      <c r="BT3">
        <v>2080</v>
      </c>
      <c r="BU3">
        <v>2081</v>
      </c>
      <c r="BV3">
        <v>2082</v>
      </c>
      <c r="BW3">
        <v>2083</v>
      </c>
      <c r="BX3">
        <v>2084</v>
      </c>
      <c r="BY3">
        <v>2085</v>
      </c>
      <c r="BZ3">
        <v>2086</v>
      </c>
      <c r="CA3">
        <v>2087</v>
      </c>
      <c r="CB3">
        <v>2088</v>
      </c>
      <c r="CC3">
        <v>2089</v>
      </c>
      <c r="CD3">
        <v>2090</v>
      </c>
      <c r="CE3">
        <v>2091</v>
      </c>
      <c r="CF3">
        <v>2092</v>
      </c>
      <c r="CG3">
        <v>2093</v>
      </c>
      <c r="CH3">
        <v>2094</v>
      </c>
      <c r="CI3">
        <v>2095</v>
      </c>
      <c r="CJ3">
        <v>2096</v>
      </c>
      <c r="CK3">
        <v>2097</v>
      </c>
      <c r="CL3">
        <v>2098</v>
      </c>
      <c r="CM3">
        <v>2099</v>
      </c>
      <c r="CN3">
        <v>2100</v>
      </c>
      <c r="CO3">
        <v>2101</v>
      </c>
      <c r="CP3">
        <v>2102</v>
      </c>
      <c r="CQ3">
        <v>2103</v>
      </c>
      <c r="CR3">
        <v>2104</v>
      </c>
      <c r="CS3">
        <v>2105</v>
      </c>
      <c r="CT3">
        <v>2106</v>
      </c>
      <c r="CU3">
        <v>2107</v>
      </c>
      <c r="CV3">
        <v>2108</v>
      </c>
      <c r="CW3">
        <v>2109</v>
      </c>
      <c r="CX3">
        <v>2110</v>
      </c>
    </row>
    <row r="4" spans="1:102" ht="17.5" x14ac:dyDescent="0.45">
      <c r="A4" t="s">
        <v>31</v>
      </c>
      <c r="C4" t="s">
        <v>139</v>
      </c>
      <c r="E4" t="s">
        <v>200</v>
      </c>
      <c r="G4" t="s">
        <v>201</v>
      </c>
      <c r="I4" s="13" t="s">
        <v>202</v>
      </c>
      <c r="K4" t="s">
        <v>203</v>
      </c>
      <c r="N4">
        <v>2027</v>
      </c>
      <c r="O4">
        <v>998</v>
      </c>
      <c r="P4">
        <v>1813</v>
      </c>
      <c r="R4">
        <v>990</v>
      </c>
      <c r="S4">
        <v>998</v>
      </c>
      <c r="T4">
        <v>1009</v>
      </c>
      <c r="U4">
        <v>1023</v>
      </c>
      <c r="V4">
        <v>1049</v>
      </c>
      <c r="W4">
        <v>1126</v>
      </c>
      <c r="X4">
        <v>1208</v>
      </c>
      <c r="Y4">
        <v>1296</v>
      </c>
      <c r="Z4">
        <v>1390</v>
      </c>
      <c r="AA4">
        <v>1492</v>
      </c>
      <c r="AB4">
        <v>1571</v>
      </c>
      <c r="AC4">
        <v>1655</v>
      </c>
      <c r="AD4">
        <v>1743</v>
      </c>
      <c r="AE4">
        <v>1836</v>
      </c>
      <c r="AF4">
        <v>1934</v>
      </c>
      <c r="AG4">
        <v>1960</v>
      </c>
      <c r="AH4">
        <v>1986</v>
      </c>
      <c r="AI4">
        <v>2013</v>
      </c>
      <c r="AJ4">
        <v>2040</v>
      </c>
      <c r="AK4">
        <v>2067</v>
      </c>
      <c r="AL4">
        <v>2095</v>
      </c>
      <c r="AM4">
        <v>2123</v>
      </c>
      <c r="AN4">
        <v>2152</v>
      </c>
      <c r="AO4">
        <v>2180</v>
      </c>
      <c r="AP4">
        <v>2210</v>
      </c>
      <c r="AQ4">
        <v>2298</v>
      </c>
      <c r="AR4">
        <v>2390</v>
      </c>
      <c r="AS4">
        <v>2486</v>
      </c>
      <c r="AT4">
        <v>2585</v>
      </c>
      <c r="AU4">
        <v>2689</v>
      </c>
      <c r="AV4">
        <v>2796</v>
      </c>
      <c r="AW4">
        <v>2908</v>
      </c>
      <c r="AX4">
        <v>3024</v>
      </c>
      <c r="AY4">
        <v>3145</v>
      </c>
      <c r="AZ4">
        <v>3271</v>
      </c>
      <c r="BA4">
        <v>3402</v>
      </c>
      <c r="BB4">
        <v>3538</v>
      </c>
      <c r="BC4">
        <v>3679</v>
      </c>
      <c r="BD4">
        <v>3827</v>
      </c>
      <c r="BE4">
        <v>3980</v>
      </c>
      <c r="BF4">
        <v>4139</v>
      </c>
      <c r="BG4">
        <v>4263</v>
      </c>
      <c r="BH4">
        <v>4391</v>
      </c>
      <c r="BI4">
        <v>4523</v>
      </c>
      <c r="BJ4">
        <v>4658</v>
      </c>
      <c r="BK4">
        <v>4798</v>
      </c>
      <c r="BL4">
        <v>4942</v>
      </c>
      <c r="BM4">
        <v>5090</v>
      </c>
      <c r="BN4">
        <v>5243</v>
      </c>
      <c r="BO4">
        <v>5400</v>
      </c>
      <c r="BP4">
        <v>5562</v>
      </c>
      <c r="BQ4">
        <v>5729</v>
      </c>
      <c r="BR4">
        <v>5901</v>
      </c>
      <c r="BS4">
        <v>6078</v>
      </c>
      <c r="BT4">
        <v>6260</v>
      </c>
      <c r="BU4">
        <v>6448</v>
      </c>
      <c r="BV4">
        <v>6642</v>
      </c>
      <c r="BW4">
        <v>6841</v>
      </c>
      <c r="BX4">
        <v>7046</v>
      </c>
      <c r="BY4">
        <v>7258</v>
      </c>
      <c r="BZ4">
        <v>7475</v>
      </c>
      <c r="CA4">
        <v>7699</v>
      </c>
      <c r="CB4">
        <v>7930</v>
      </c>
      <c r="CC4">
        <v>8168</v>
      </c>
      <c r="CD4">
        <v>8413</v>
      </c>
      <c r="CE4">
        <v>8666</v>
      </c>
      <c r="CF4">
        <v>8926</v>
      </c>
      <c r="CG4">
        <v>9194</v>
      </c>
      <c r="CH4">
        <v>9469</v>
      </c>
      <c r="CI4">
        <v>9753</v>
      </c>
      <c r="CJ4">
        <v>10046</v>
      </c>
      <c r="CK4">
        <v>10347</v>
      </c>
      <c r="CL4">
        <v>10658</v>
      </c>
      <c r="CM4">
        <v>10978</v>
      </c>
      <c r="CN4">
        <v>11307</v>
      </c>
      <c r="CO4">
        <v>11533</v>
      </c>
      <c r="CP4">
        <v>11764</v>
      </c>
      <c r="CQ4">
        <v>11999</v>
      </c>
      <c r="CR4">
        <v>12239</v>
      </c>
      <c r="CS4">
        <v>12484</v>
      </c>
      <c r="CT4">
        <v>12733</v>
      </c>
      <c r="CU4">
        <v>12988</v>
      </c>
      <c r="CV4">
        <v>13248</v>
      </c>
      <c r="CW4">
        <v>13513</v>
      </c>
      <c r="CX4">
        <v>13783</v>
      </c>
    </row>
    <row r="5" spans="1:102" x14ac:dyDescent="0.25">
      <c r="A5" t="s">
        <v>33</v>
      </c>
      <c r="C5" t="s">
        <v>186</v>
      </c>
      <c r="E5" t="s">
        <v>134</v>
      </c>
      <c r="G5" t="s">
        <v>218</v>
      </c>
      <c r="K5" t="s">
        <v>205</v>
      </c>
      <c r="N5">
        <v>2028</v>
      </c>
      <c r="O5">
        <v>1009</v>
      </c>
      <c r="P5">
        <v>2005</v>
      </c>
      <c r="R5">
        <v>1639</v>
      </c>
      <c r="S5">
        <v>1813</v>
      </c>
      <c r="T5">
        <v>2005</v>
      </c>
      <c r="U5">
        <v>2218</v>
      </c>
      <c r="V5">
        <v>2453</v>
      </c>
      <c r="W5">
        <v>2630</v>
      </c>
      <c r="X5">
        <v>2819</v>
      </c>
      <c r="Y5">
        <v>3023</v>
      </c>
      <c r="Z5">
        <v>3241</v>
      </c>
      <c r="AA5">
        <v>3475</v>
      </c>
      <c r="AB5">
        <v>3475</v>
      </c>
      <c r="AC5">
        <v>3475</v>
      </c>
      <c r="AD5">
        <v>3475</v>
      </c>
      <c r="AE5">
        <v>3475</v>
      </c>
      <c r="AF5">
        <v>3475</v>
      </c>
      <c r="AG5">
        <v>3475</v>
      </c>
      <c r="AH5">
        <v>3475</v>
      </c>
      <c r="AI5">
        <v>3475</v>
      </c>
      <c r="AJ5">
        <v>3475</v>
      </c>
      <c r="AK5">
        <v>3475</v>
      </c>
      <c r="AL5">
        <v>3475</v>
      </c>
      <c r="AM5">
        <v>3475</v>
      </c>
      <c r="AN5">
        <v>3475</v>
      </c>
      <c r="AO5">
        <v>3475</v>
      </c>
      <c r="AP5">
        <v>3475</v>
      </c>
      <c r="AQ5">
        <v>3475</v>
      </c>
      <c r="AR5">
        <v>3475</v>
      </c>
      <c r="AS5">
        <v>3475</v>
      </c>
      <c r="AT5">
        <v>3475</v>
      </c>
      <c r="AU5">
        <v>3475</v>
      </c>
      <c r="AV5">
        <v>3475</v>
      </c>
      <c r="AW5">
        <v>3475</v>
      </c>
      <c r="AX5">
        <v>3475</v>
      </c>
      <c r="AY5">
        <v>3475</v>
      </c>
      <c r="AZ5">
        <v>3475</v>
      </c>
      <c r="BA5">
        <v>3475</v>
      </c>
      <c r="BB5">
        <v>3538</v>
      </c>
      <c r="BC5">
        <v>3679</v>
      </c>
      <c r="BD5">
        <v>3827</v>
      </c>
      <c r="BE5">
        <v>3980</v>
      </c>
      <c r="BF5">
        <v>4139</v>
      </c>
      <c r="BG5">
        <v>4263</v>
      </c>
      <c r="BH5">
        <v>4391</v>
      </c>
      <c r="BI5">
        <v>4523</v>
      </c>
      <c r="BJ5">
        <v>4658</v>
      </c>
      <c r="BK5">
        <v>4798</v>
      </c>
      <c r="BL5">
        <v>4942</v>
      </c>
      <c r="BM5">
        <v>5090</v>
      </c>
      <c r="BN5">
        <v>5243</v>
      </c>
      <c r="BO5">
        <v>5400</v>
      </c>
      <c r="BP5">
        <v>5562</v>
      </c>
      <c r="BQ5">
        <v>5729</v>
      </c>
      <c r="BR5">
        <v>5901</v>
      </c>
      <c r="BS5">
        <v>6078</v>
      </c>
      <c r="BT5">
        <v>6260</v>
      </c>
      <c r="BU5">
        <v>6448</v>
      </c>
      <c r="BV5">
        <v>6642</v>
      </c>
      <c r="BW5">
        <v>6841</v>
      </c>
      <c r="BX5">
        <v>7046</v>
      </c>
      <c r="BY5">
        <v>7258</v>
      </c>
      <c r="BZ5">
        <v>7475</v>
      </c>
      <c r="CA5">
        <v>7699</v>
      </c>
      <c r="CB5">
        <v>7930</v>
      </c>
      <c r="CC5">
        <v>8168</v>
      </c>
      <c r="CD5">
        <v>8413</v>
      </c>
      <c r="CE5">
        <v>8666</v>
      </c>
      <c r="CF5">
        <v>8926</v>
      </c>
      <c r="CG5">
        <v>9194</v>
      </c>
      <c r="CH5">
        <v>9469</v>
      </c>
      <c r="CI5">
        <v>9753</v>
      </c>
      <c r="CJ5">
        <v>10046</v>
      </c>
      <c r="CK5">
        <v>10347</v>
      </c>
      <c r="CL5">
        <v>10658</v>
      </c>
      <c r="CM5">
        <v>10978</v>
      </c>
      <c r="CN5">
        <v>11307</v>
      </c>
      <c r="CO5">
        <v>11533</v>
      </c>
      <c r="CP5">
        <v>11764</v>
      </c>
      <c r="CQ5">
        <v>11999</v>
      </c>
      <c r="CR5">
        <v>12239</v>
      </c>
      <c r="CS5">
        <v>12484</v>
      </c>
      <c r="CT5">
        <v>12733</v>
      </c>
      <c r="CU5">
        <v>12988</v>
      </c>
      <c r="CV5">
        <v>13248</v>
      </c>
      <c r="CW5">
        <v>13513</v>
      </c>
      <c r="CX5">
        <v>13783</v>
      </c>
    </row>
    <row r="6" spans="1:102" x14ac:dyDescent="0.25">
      <c r="A6" t="s">
        <v>35</v>
      </c>
      <c r="C6" t="s">
        <v>187</v>
      </c>
      <c r="E6" t="s">
        <v>206</v>
      </c>
      <c r="G6" t="s">
        <v>204</v>
      </c>
      <c r="K6" t="s">
        <v>207</v>
      </c>
      <c r="N6">
        <v>2029</v>
      </c>
      <c r="O6">
        <v>1023</v>
      </c>
      <c r="P6">
        <v>2218</v>
      </c>
    </row>
    <row r="7" spans="1:102" ht="17.5" x14ac:dyDescent="0.45">
      <c r="A7" t="s">
        <v>37</v>
      </c>
      <c r="E7" t="s">
        <v>208</v>
      </c>
      <c r="K7" t="s">
        <v>209</v>
      </c>
      <c r="N7">
        <v>2030</v>
      </c>
      <c r="O7">
        <v>1049</v>
      </c>
      <c r="P7">
        <v>2453</v>
      </c>
    </row>
    <row r="8" spans="1:102" x14ac:dyDescent="0.25">
      <c r="E8" t="s">
        <v>210</v>
      </c>
      <c r="K8" t="s">
        <v>211</v>
      </c>
      <c r="N8">
        <v>2031</v>
      </c>
      <c r="O8">
        <v>1126</v>
      </c>
      <c r="P8">
        <v>2630</v>
      </c>
    </row>
    <row r="9" spans="1:102" x14ac:dyDescent="0.25">
      <c r="N9">
        <v>2032</v>
      </c>
      <c r="O9">
        <v>1208</v>
      </c>
      <c r="P9">
        <v>2819</v>
      </c>
    </row>
    <row r="10" spans="1:102" x14ac:dyDescent="0.25">
      <c r="N10">
        <v>2033</v>
      </c>
      <c r="O10">
        <v>1296</v>
      </c>
      <c r="P10">
        <v>3023</v>
      </c>
    </row>
    <row r="11" spans="1:102" x14ac:dyDescent="0.25">
      <c r="N11">
        <v>2034</v>
      </c>
      <c r="O11">
        <v>1390</v>
      </c>
      <c r="P11">
        <v>3241</v>
      </c>
    </row>
    <row r="12" spans="1:102" x14ac:dyDescent="0.25">
      <c r="N12">
        <v>2035</v>
      </c>
      <c r="O12">
        <v>1492</v>
      </c>
      <c r="P12">
        <v>3475</v>
      </c>
    </row>
    <row r="13" spans="1:102" ht="27" x14ac:dyDescent="0.25">
      <c r="A13" s="96" t="s">
        <v>212</v>
      </c>
      <c r="B13" s="1">
        <v>0.4</v>
      </c>
      <c r="N13">
        <v>2036</v>
      </c>
      <c r="O13">
        <v>1571</v>
      </c>
      <c r="P13">
        <v>3475</v>
      </c>
    </row>
    <row r="14" spans="1:102" ht="27" x14ac:dyDescent="0.25">
      <c r="A14" s="96" t="s">
        <v>213</v>
      </c>
      <c r="B14" s="1">
        <v>0.5</v>
      </c>
      <c r="N14">
        <v>2037</v>
      </c>
      <c r="O14">
        <v>1655</v>
      </c>
      <c r="P14">
        <v>3475</v>
      </c>
    </row>
    <row r="15" spans="1:102" x14ac:dyDescent="0.25">
      <c r="N15">
        <v>2038</v>
      </c>
      <c r="O15">
        <v>1743</v>
      </c>
      <c r="P15">
        <v>3475</v>
      </c>
    </row>
    <row r="16" spans="1:102" x14ac:dyDescent="0.25">
      <c r="N16">
        <v>2039</v>
      </c>
      <c r="O16">
        <v>1836</v>
      </c>
      <c r="P16">
        <v>3475</v>
      </c>
    </row>
    <row r="17" spans="14:16" x14ac:dyDescent="0.25">
      <c r="N17">
        <v>2040</v>
      </c>
      <c r="O17">
        <v>1934</v>
      </c>
      <c r="P17">
        <v>3475</v>
      </c>
    </row>
    <row r="18" spans="14:16" x14ac:dyDescent="0.25">
      <c r="N18">
        <v>2041</v>
      </c>
      <c r="O18">
        <v>1960</v>
      </c>
      <c r="P18">
        <v>3475</v>
      </c>
    </row>
    <row r="19" spans="14:16" x14ac:dyDescent="0.25">
      <c r="N19">
        <v>2042</v>
      </c>
      <c r="O19">
        <v>1986</v>
      </c>
      <c r="P19">
        <v>3475</v>
      </c>
    </row>
    <row r="20" spans="14:16" x14ac:dyDescent="0.25">
      <c r="N20">
        <v>2043</v>
      </c>
      <c r="O20">
        <v>2013</v>
      </c>
      <c r="P20">
        <v>3475</v>
      </c>
    </row>
    <row r="21" spans="14:16" x14ac:dyDescent="0.25">
      <c r="N21">
        <v>2044</v>
      </c>
      <c r="O21">
        <v>2040</v>
      </c>
      <c r="P21">
        <v>3475</v>
      </c>
    </row>
    <row r="22" spans="14:16" x14ac:dyDescent="0.25">
      <c r="N22">
        <v>2045</v>
      </c>
      <c r="O22">
        <v>2067</v>
      </c>
      <c r="P22">
        <v>3475</v>
      </c>
    </row>
    <row r="23" spans="14:16" x14ac:dyDescent="0.25">
      <c r="N23">
        <v>2046</v>
      </c>
      <c r="O23">
        <v>2095</v>
      </c>
      <c r="P23">
        <v>3475</v>
      </c>
    </row>
    <row r="24" spans="14:16" x14ac:dyDescent="0.25">
      <c r="N24">
        <v>2047</v>
      </c>
      <c r="O24">
        <v>2123</v>
      </c>
      <c r="P24">
        <v>3475</v>
      </c>
    </row>
    <row r="25" spans="14:16" x14ac:dyDescent="0.25">
      <c r="N25">
        <v>2048</v>
      </c>
      <c r="O25">
        <v>2152</v>
      </c>
      <c r="P25">
        <v>3475</v>
      </c>
    </row>
    <row r="26" spans="14:16" x14ac:dyDescent="0.25">
      <c r="N26">
        <v>2049</v>
      </c>
      <c r="O26">
        <v>2180</v>
      </c>
      <c r="P26">
        <v>3475</v>
      </c>
    </row>
    <row r="27" spans="14:16" x14ac:dyDescent="0.25">
      <c r="N27">
        <v>2050</v>
      </c>
      <c r="O27">
        <v>2210</v>
      </c>
      <c r="P27">
        <v>3475</v>
      </c>
    </row>
    <row r="28" spans="14:16" x14ac:dyDescent="0.25">
      <c r="N28">
        <v>2051</v>
      </c>
      <c r="O28">
        <v>2298</v>
      </c>
      <c r="P28">
        <v>3475</v>
      </c>
    </row>
    <row r="29" spans="14:16" x14ac:dyDescent="0.25">
      <c r="N29">
        <v>2052</v>
      </c>
      <c r="O29">
        <v>2390</v>
      </c>
      <c r="P29">
        <v>3475</v>
      </c>
    </row>
    <row r="30" spans="14:16" x14ac:dyDescent="0.25">
      <c r="N30">
        <v>2053</v>
      </c>
      <c r="O30">
        <v>2486</v>
      </c>
      <c r="P30">
        <v>3475</v>
      </c>
    </row>
    <row r="31" spans="14:16" x14ac:dyDescent="0.25">
      <c r="N31">
        <v>2054</v>
      </c>
      <c r="O31">
        <v>2585</v>
      </c>
      <c r="P31">
        <v>3475</v>
      </c>
    </row>
    <row r="32" spans="14:16" x14ac:dyDescent="0.25">
      <c r="N32">
        <v>2055</v>
      </c>
      <c r="O32">
        <v>2689</v>
      </c>
      <c r="P32">
        <v>3475</v>
      </c>
    </row>
    <row r="33" spans="14:16" x14ac:dyDescent="0.25">
      <c r="N33">
        <v>2056</v>
      </c>
      <c r="O33">
        <v>2796</v>
      </c>
      <c r="P33">
        <v>3475</v>
      </c>
    </row>
    <row r="34" spans="14:16" x14ac:dyDescent="0.25">
      <c r="N34">
        <v>2057</v>
      </c>
      <c r="O34">
        <v>2908</v>
      </c>
      <c r="P34">
        <v>3475</v>
      </c>
    </row>
    <row r="35" spans="14:16" x14ac:dyDescent="0.25">
      <c r="N35">
        <v>2058</v>
      </c>
      <c r="O35">
        <v>3024</v>
      </c>
      <c r="P35">
        <v>3475</v>
      </c>
    </row>
    <row r="36" spans="14:16" x14ac:dyDescent="0.25">
      <c r="N36">
        <v>2059</v>
      </c>
      <c r="O36">
        <v>3145</v>
      </c>
      <c r="P36">
        <v>3475</v>
      </c>
    </row>
    <row r="37" spans="14:16" x14ac:dyDescent="0.25">
      <c r="N37">
        <v>2060</v>
      </c>
      <c r="O37">
        <v>3271</v>
      </c>
      <c r="P37">
        <v>3475</v>
      </c>
    </row>
    <row r="38" spans="14:16" x14ac:dyDescent="0.25">
      <c r="N38">
        <v>2061</v>
      </c>
      <c r="O38">
        <v>3402</v>
      </c>
      <c r="P38">
        <v>3475</v>
      </c>
    </row>
    <row r="39" spans="14:16" x14ac:dyDescent="0.25">
      <c r="N39">
        <v>2062</v>
      </c>
      <c r="O39">
        <v>3538</v>
      </c>
      <c r="P39">
        <v>3538</v>
      </c>
    </row>
    <row r="40" spans="14:16" x14ac:dyDescent="0.25">
      <c r="N40">
        <v>2063</v>
      </c>
      <c r="O40">
        <v>3679</v>
      </c>
      <c r="P40">
        <v>3679</v>
      </c>
    </row>
    <row r="41" spans="14:16" x14ac:dyDescent="0.25">
      <c r="N41">
        <v>2064</v>
      </c>
      <c r="O41">
        <v>3827</v>
      </c>
      <c r="P41">
        <v>3827</v>
      </c>
    </row>
    <row r="42" spans="14:16" x14ac:dyDescent="0.25">
      <c r="N42">
        <v>2065</v>
      </c>
      <c r="O42">
        <v>3980</v>
      </c>
      <c r="P42">
        <v>3980</v>
      </c>
    </row>
    <row r="43" spans="14:16" x14ac:dyDescent="0.25">
      <c r="N43">
        <v>2066</v>
      </c>
      <c r="O43">
        <v>4139</v>
      </c>
      <c r="P43">
        <v>4139</v>
      </c>
    </row>
    <row r="44" spans="14:16" x14ac:dyDescent="0.25">
      <c r="N44">
        <v>2067</v>
      </c>
      <c r="O44">
        <v>4263</v>
      </c>
      <c r="P44">
        <v>4263</v>
      </c>
    </row>
    <row r="45" spans="14:16" x14ac:dyDescent="0.25">
      <c r="N45">
        <v>2068</v>
      </c>
      <c r="O45">
        <v>4391</v>
      </c>
      <c r="P45">
        <v>4391</v>
      </c>
    </row>
    <row r="46" spans="14:16" x14ac:dyDescent="0.25">
      <c r="N46">
        <v>2069</v>
      </c>
      <c r="O46">
        <v>4523</v>
      </c>
      <c r="P46">
        <v>4523</v>
      </c>
    </row>
    <row r="47" spans="14:16" x14ac:dyDescent="0.25">
      <c r="N47">
        <v>2070</v>
      </c>
      <c r="O47">
        <v>4658</v>
      </c>
      <c r="P47">
        <v>4658</v>
      </c>
    </row>
    <row r="48" spans="14:16" x14ac:dyDescent="0.25">
      <c r="N48">
        <v>2071</v>
      </c>
      <c r="O48">
        <v>4798</v>
      </c>
      <c r="P48">
        <v>4798</v>
      </c>
    </row>
    <row r="49" spans="14:16" x14ac:dyDescent="0.25">
      <c r="N49">
        <v>2072</v>
      </c>
      <c r="O49">
        <v>4942</v>
      </c>
      <c r="P49">
        <v>4942</v>
      </c>
    </row>
    <row r="50" spans="14:16" x14ac:dyDescent="0.25">
      <c r="N50">
        <v>2073</v>
      </c>
      <c r="O50">
        <v>5090</v>
      </c>
      <c r="P50">
        <v>5090</v>
      </c>
    </row>
    <row r="51" spans="14:16" x14ac:dyDescent="0.25">
      <c r="N51">
        <v>2074</v>
      </c>
      <c r="O51">
        <v>5243</v>
      </c>
      <c r="P51">
        <v>5243</v>
      </c>
    </row>
    <row r="52" spans="14:16" x14ac:dyDescent="0.25">
      <c r="N52">
        <v>2075</v>
      </c>
      <c r="O52">
        <v>5400</v>
      </c>
      <c r="P52">
        <v>5400</v>
      </c>
    </row>
    <row r="53" spans="14:16" x14ac:dyDescent="0.25">
      <c r="N53">
        <v>2076</v>
      </c>
      <c r="O53">
        <v>5562</v>
      </c>
      <c r="P53">
        <v>5562</v>
      </c>
    </row>
    <row r="54" spans="14:16" x14ac:dyDescent="0.25">
      <c r="N54">
        <v>2077</v>
      </c>
      <c r="O54">
        <v>5729</v>
      </c>
      <c r="P54">
        <v>5729</v>
      </c>
    </row>
    <row r="55" spans="14:16" x14ac:dyDescent="0.25">
      <c r="N55">
        <v>2078</v>
      </c>
      <c r="O55">
        <v>5901</v>
      </c>
      <c r="P55">
        <v>5901</v>
      </c>
    </row>
    <row r="56" spans="14:16" x14ac:dyDescent="0.25">
      <c r="N56">
        <v>2079</v>
      </c>
      <c r="O56">
        <v>6078</v>
      </c>
      <c r="P56">
        <v>6078</v>
      </c>
    </row>
    <row r="57" spans="14:16" x14ac:dyDescent="0.25">
      <c r="N57">
        <v>2080</v>
      </c>
      <c r="O57">
        <v>6260</v>
      </c>
      <c r="P57">
        <v>6260</v>
      </c>
    </row>
    <row r="58" spans="14:16" x14ac:dyDescent="0.25">
      <c r="N58">
        <v>2081</v>
      </c>
      <c r="O58">
        <v>6448</v>
      </c>
      <c r="P58">
        <v>6448</v>
      </c>
    </row>
    <row r="59" spans="14:16" x14ac:dyDescent="0.25">
      <c r="N59">
        <v>2082</v>
      </c>
      <c r="O59">
        <v>6642</v>
      </c>
      <c r="P59">
        <v>6642</v>
      </c>
    </row>
    <row r="60" spans="14:16" x14ac:dyDescent="0.25">
      <c r="N60">
        <v>2083</v>
      </c>
      <c r="O60">
        <v>6841</v>
      </c>
      <c r="P60">
        <v>6841</v>
      </c>
    </row>
    <row r="61" spans="14:16" x14ac:dyDescent="0.25">
      <c r="N61">
        <v>2084</v>
      </c>
      <c r="O61">
        <v>7046</v>
      </c>
      <c r="P61">
        <v>7046</v>
      </c>
    </row>
    <row r="62" spans="14:16" x14ac:dyDescent="0.25">
      <c r="N62">
        <v>2085</v>
      </c>
      <c r="O62">
        <v>7258</v>
      </c>
      <c r="P62">
        <v>7258</v>
      </c>
    </row>
    <row r="63" spans="14:16" x14ac:dyDescent="0.25">
      <c r="N63">
        <v>2086</v>
      </c>
      <c r="O63">
        <v>7475</v>
      </c>
      <c r="P63">
        <v>7475</v>
      </c>
    </row>
    <row r="64" spans="14:16" x14ac:dyDescent="0.25">
      <c r="N64">
        <v>2087</v>
      </c>
      <c r="O64">
        <v>7699</v>
      </c>
      <c r="P64">
        <v>7699</v>
      </c>
    </row>
    <row r="65" spans="14:16" x14ac:dyDescent="0.25">
      <c r="N65">
        <v>2088</v>
      </c>
      <c r="O65">
        <v>7930</v>
      </c>
      <c r="P65">
        <v>7930</v>
      </c>
    </row>
    <row r="66" spans="14:16" x14ac:dyDescent="0.25">
      <c r="N66">
        <v>2089</v>
      </c>
      <c r="O66">
        <v>8168</v>
      </c>
      <c r="P66">
        <v>8168</v>
      </c>
    </row>
    <row r="67" spans="14:16" x14ac:dyDescent="0.25">
      <c r="N67">
        <v>2090</v>
      </c>
      <c r="O67">
        <v>8413</v>
      </c>
      <c r="P67">
        <v>8413</v>
      </c>
    </row>
    <row r="68" spans="14:16" x14ac:dyDescent="0.25">
      <c r="N68">
        <v>2091</v>
      </c>
      <c r="O68">
        <v>8666</v>
      </c>
      <c r="P68">
        <v>8666</v>
      </c>
    </row>
    <row r="69" spans="14:16" x14ac:dyDescent="0.25">
      <c r="N69">
        <v>2092</v>
      </c>
      <c r="O69">
        <v>8926</v>
      </c>
      <c r="P69">
        <v>8926</v>
      </c>
    </row>
    <row r="70" spans="14:16" x14ac:dyDescent="0.25">
      <c r="N70">
        <v>2093</v>
      </c>
      <c r="O70">
        <v>9194</v>
      </c>
      <c r="P70">
        <v>9194</v>
      </c>
    </row>
    <row r="71" spans="14:16" x14ac:dyDescent="0.25">
      <c r="N71">
        <v>2094</v>
      </c>
      <c r="O71">
        <v>9469</v>
      </c>
      <c r="P71">
        <v>9469</v>
      </c>
    </row>
    <row r="72" spans="14:16" x14ac:dyDescent="0.25">
      <c r="N72">
        <v>2095</v>
      </c>
      <c r="O72">
        <v>9753</v>
      </c>
      <c r="P72">
        <v>9753</v>
      </c>
    </row>
    <row r="73" spans="14:16" x14ac:dyDescent="0.25">
      <c r="N73">
        <v>2096</v>
      </c>
      <c r="O73">
        <v>10046</v>
      </c>
      <c r="P73">
        <v>10046</v>
      </c>
    </row>
    <row r="74" spans="14:16" x14ac:dyDescent="0.25">
      <c r="N74">
        <v>2097</v>
      </c>
      <c r="O74">
        <v>10347</v>
      </c>
      <c r="P74">
        <v>10347</v>
      </c>
    </row>
    <row r="75" spans="14:16" x14ac:dyDescent="0.25">
      <c r="N75">
        <v>2098</v>
      </c>
      <c r="O75">
        <v>10658</v>
      </c>
      <c r="P75">
        <v>10658</v>
      </c>
    </row>
    <row r="76" spans="14:16" x14ac:dyDescent="0.25">
      <c r="N76">
        <v>2099</v>
      </c>
      <c r="O76">
        <v>10978</v>
      </c>
      <c r="P76">
        <v>10978</v>
      </c>
    </row>
    <row r="77" spans="14:16" x14ac:dyDescent="0.25">
      <c r="N77">
        <v>2100</v>
      </c>
      <c r="O77">
        <v>11307</v>
      </c>
      <c r="P77">
        <v>11307</v>
      </c>
    </row>
    <row r="78" spans="14:16" x14ac:dyDescent="0.25">
      <c r="N78">
        <v>2101</v>
      </c>
      <c r="O78">
        <v>11533</v>
      </c>
      <c r="P78">
        <v>11533</v>
      </c>
    </row>
    <row r="79" spans="14:16" x14ac:dyDescent="0.25">
      <c r="N79">
        <v>2102</v>
      </c>
      <c r="O79">
        <v>11764</v>
      </c>
      <c r="P79">
        <v>11764</v>
      </c>
    </row>
    <row r="80" spans="14:16" x14ac:dyDescent="0.25">
      <c r="N80">
        <v>2103</v>
      </c>
      <c r="O80">
        <v>11999</v>
      </c>
      <c r="P80">
        <v>11999</v>
      </c>
    </row>
    <row r="81" spans="14:16" x14ac:dyDescent="0.25">
      <c r="N81">
        <v>2104</v>
      </c>
      <c r="O81">
        <v>12239</v>
      </c>
      <c r="P81">
        <v>12239</v>
      </c>
    </row>
    <row r="82" spans="14:16" x14ac:dyDescent="0.25">
      <c r="N82">
        <v>2105</v>
      </c>
      <c r="O82">
        <v>12484</v>
      </c>
      <c r="P82">
        <v>12484</v>
      </c>
    </row>
    <row r="83" spans="14:16" x14ac:dyDescent="0.25">
      <c r="N83">
        <v>2106</v>
      </c>
      <c r="O83">
        <v>12733</v>
      </c>
      <c r="P83">
        <v>12733</v>
      </c>
    </row>
    <row r="84" spans="14:16" x14ac:dyDescent="0.25">
      <c r="N84">
        <v>2107</v>
      </c>
      <c r="O84">
        <v>12988</v>
      </c>
      <c r="P84">
        <v>12988</v>
      </c>
    </row>
    <row r="85" spans="14:16" x14ac:dyDescent="0.25">
      <c r="N85">
        <v>2108</v>
      </c>
      <c r="O85">
        <v>13248</v>
      </c>
      <c r="P85">
        <v>13248</v>
      </c>
    </row>
    <row r="86" spans="14:16" x14ac:dyDescent="0.25">
      <c r="N86">
        <v>2109</v>
      </c>
      <c r="O86">
        <v>13513</v>
      </c>
      <c r="P86">
        <v>13513</v>
      </c>
    </row>
    <row r="87" spans="14:16" x14ac:dyDescent="0.25">
      <c r="N87">
        <v>2110</v>
      </c>
      <c r="O87">
        <v>13783</v>
      </c>
      <c r="P87">
        <v>13783</v>
      </c>
    </row>
  </sheetData>
  <sheetProtection algorithmName="SHA-512" hashValue="IQjMgPHyjt++avDYelhyHcKofXZo34+hOuYrY/qLtW7FZpjzcnAsbXPMoTdGpIR7ECLMD71EEXAIdB/j3w37Mg==" saltValue="xaKlJj4RRlir3xMhmtEErQ==" spinCount="100000" sheet="1" objects="1" scenarios="1"/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78110611806414F8E8EAD79AC96B83B" ma:contentTypeVersion="3" ma:contentTypeDescription="Opprett et nytt dokument." ma:contentTypeScope="" ma:versionID="40e969859df4539a1366eabb03e88190">
  <xsd:schema xmlns:xsd="http://www.w3.org/2001/XMLSchema" xmlns:xs="http://www.w3.org/2001/XMLSchema" xmlns:p="http://schemas.microsoft.com/office/2006/metadata/properties" xmlns:ns2="b951cfdf-e9eb-4449-bdd2-cfdcedb6c89e" targetNamespace="http://schemas.microsoft.com/office/2006/metadata/properties" ma:root="true" ma:fieldsID="685c6795aa146bc890d48e79169c73a1" ns2:_="">
    <xsd:import namespace="b951cfdf-e9eb-4449-bdd2-cfdcedb6c8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1cfdf-e9eb-4449-bdd2-cfdcedb6c8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C9FAC35E-E955-427D-9574-32C8534DF6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51cfdf-e9eb-4449-bdd2-cfdcedb6c8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F818BD-127C-4526-A6E1-B3613C77E8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1FF41A-00F9-4CDA-A9D0-0552DCC6EF2F}">
  <ds:schemaRefs>
    <ds:schemaRef ds:uri="http://schemas.microsoft.com/office/infopath/2007/PartnerControls"/>
    <ds:schemaRef ds:uri="b951cfdf-e9eb-4449-bdd2-cfdcedb6c89e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141D01ED-50A7-4389-A171-F3FFDA8D150A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Readme</vt:lpstr>
      <vt:lpstr>1. Budskjema</vt:lpstr>
      <vt:lpstr>2. Budsjett</vt:lpstr>
      <vt:lpstr>3. NPV &amp; støtte</vt:lpstr>
      <vt:lpstr>Friark</vt:lpstr>
      <vt:lpstr>Kontrolltabeller</vt:lpstr>
      <vt:lpstr>Lister (skjules)</vt:lpstr>
      <vt:lpstr>Budtonn</vt:lpstr>
      <vt:lpstr>Første_år_investering</vt:lpstr>
      <vt:lpstr>Kontraktspris</vt:lpstr>
      <vt:lpstr>Maksimal_støtteandel_i_investeringsfasen</vt:lpstr>
      <vt:lpstr>Maksimal_utbetaling_i_investeringsfasen</vt:lpstr>
      <vt:lpstr>Readme!Print_Area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2026-05-15T10:49:19Z</dcterms:created>
  <dcterms:modified xsi:type="dcterms:W3CDTF">2026-06-05T06:07:32Z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0x010100678110611806414F8E8EAD79AC96B83B</vt:lpwstr>
  </property>
</Properties>
</file>